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raetzis\Desktop\"/>
    </mc:Choice>
  </mc:AlternateContent>
  <xr:revisionPtr revIDLastSave="0" documentId="8_{8651D75D-63F7-4B17-8B58-167D8BD02D2D}" xr6:coauthVersionLast="47" xr6:coauthVersionMax="47" xr10:uidLastSave="{00000000-0000-0000-0000-000000000000}"/>
  <bookViews>
    <workbookView xWindow="-28920" yWindow="-90" windowWidth="29040" windowHeight="17520" xr2:uid="{00000000-000D-0000-FFFF-FFFF00000000}"/>
  </bookViews>
  <sheets>
    <sheet name="My Schedule" sheetId="1" r:id="rId1"/>
    <sheet name="Links" sheetId="3" state="hidden" r:id="rId2"/>
    <sheet name="Cities" sheetId="4" state="hidden" r:id="rId3"/>
    <sheet name="DST Rules" sheetId="5" state="hidden" r:id="rId4"/>
    <sheet name="Program (UTC)" sheetId="6" state="hidden" r:id="rId5"/>
    <sheet name="Engine" sheetId="7" state="hidden" r:id="rId6"/>
  </sheets>
  <definedNames>
    <definedName name="DstHours">Engine!$B$9</definedName>
    <definedName name="DstRule">Engine!$B$5</definedName>
    <definedName name="SelectedCity">'My Schedule'!$B$3</definedName>
    <definedName name="StdOffset">Engine!$B$4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" i="1" l="1"/>
  <c r="B12" i="1" l="1"/>
  <c r="B39" i="1"/>
  <c r="U58" i="7"/>
  <c r="Q58" i="7"/>
  <c r="P58" i="7"/>
  <c r="T58" i="7" s="1"/>
  <c r="O58" i="7"/>
  <c r="S58" i="7" s="1"/>
  <c r="N58" i="7"/>
  <c r="R58" i="7" s="1"/>
  <c r="A58" i="7"/>
  <c r="U57" i="7"/>
  <c r="Q57" i="7"/>
  <c r="P57" i="7"/>
  <c r="T57" i="7" s="1"/>
  <c r="O57" i="7"/>
  <c r="S57" i="7" s="1"/>
  <c r="N57" i="7"/>
  <c r="R57" i="7" s="1"/>
  <c r="C57" i="7"/>
  <c r="A57" i="7"/>
  <c r="B57" i="7" s="1"/>
  <c r="Q56" i="7"/>
  <c r="U56" i="7" s="1"/>
  <c r="P56" i="7"/>
  <c r="T56" i="7" s="1"/>
  <c r="O56" i="7"/>
  <c r="S56" i="7" s="1"/>
  <c r="N56" i="7"/>
  <c r="R56" i="7" s="1"/>
  <c r="A56" i="7"/>
  <c r="U55" i="7"/>
  <c r="Q55" i="7"/>
  <c r="P55" i="7"/>
  <c r="T55" i="7" s="1"/>
  <c r="O55" i="7"/>
  <c r="S55" i="7" s="1"/>
  <c r="N55" i="7"/>
  <c r="R55" i="7" s="1"/>
  <c r="A55" i="7"/>
  <c r="U54" i="7"/>
  <c r="T54" i="7"/>
  <c r="S54" i="7"/>
  <c r="R54" i="7"/>
  <c r="Q54" i="7"/>
  <c r="P54" i="7"/>
  <c r="O54" i="7"/>
  <c r="N54" i="7"/>
  <c r="A54" i="7"/>
  <c r="U53" i="7"/>
  <c r="Q53" i="7"/>
  <c r="P53" i="7"/>
  <c r="T53" i="7" s="1"/>
  <c r="O53" i="7"/>
  <c r="S53" i="7" s="1"/>
  <c r="N53" i="7"/>
  <c r="R53" i="7" s="1"/>
  <c r="A53" i="7"/>
  <c r="Q52" i="7"/>
  <c r="U52" i="7" s="1"/>
  <c r="P52" i="7"/>
  <c r="T52" i="7" s="1"/>
  <c r="O52" i="7"/>
  <c r="S52" i="7" s="1"/>
  <c r="N52" i="7"/>
  <c r="R52" i="7" s="1"/>
  <c r="A52" i="7"/>
  <c r="U51" i="7"/>
  <c r="Q51" i="7"/>
  <c r="P51" i="7"/>
  <c r="T51" i="7" s="1"/>
  <c r="O51" i="7"/>
  <c r="S51" i="7" s="1"/>
  <c r="N51" i="7"/>
  <c r="R51" i="7" s="1"/>
  <c r="A51" i="7"/>
  <c r="U50" i="7"/>
  <c r="T50" i="7"/>
  <c r="S50" i="7"/>
  <c r="R50" i="7"/>
  <c r="Q50" i="7"/>
  <c r="P50" i="7"/>
  <c r="O50" i="7"/>
  <c r="N50" i="7"/>
  <c r="A50" i="7"/>
  <c r="Q49" i="7"/>
  <c r="U49" i="7" s="1"/>
  <c r="P49" i="7"/>
  <c r="T49" i="7" s="1"/>
  <c r="O49" i="7"/>
  <c r="S49" i="7" s="1"/>
  <c r="N49" i="7"/>
  <c r="R49" i="7" s="1"/>
  <c r="A49" i="7"/>
  <c r="U48" i="7"/>
  <c r="Q48" i="7"/>
  <c r="P48" i="7"/>
  <c r="T48" i="7" s="1"/>
  <c r="O48" i="7"/>
  <c r="S48" i="7" s="1"/>
  <c r="N48" i="7"/>
  <c r="R48" i="7" s="1"/>
  <c r="A48" i="7"/>
  <c r="Q47" i="7"/>
  <c r="U47" i="7" s="1"/>
  <c r="P47" i="7"/>
  <c r="T47" i="7" s="1"/>
  <c r="O47" i="7"/>
  <c r="S47" i="7" s="1"/>
  <c r="N47" i="7"/>
  <c r="R47" i="7" s="1"/>
  <c r="A47" i="7"/>
  <c r="U46" i="7"/>
  <c r="Q46" i="7"/>
  <c r="P46" i="7"/>
  <c r="T46" i="7" s="1"/>
  <c r="O46" i="7"/>
  <c r="S46" i="7" s="1"/>
  <c r="N46" i="7"/>
  <c r="R46" i="7" s="1"/>
  <c r="A46" i="7"/>
  <c r="U45" i="7"/>
  <c r="T45" i="7"/>
  <c r="S45" i="7"/>
  <c r="R45" i="7"/>
  <c r="Q45" i="7"/>
  <c r="P45" i="7"/>
  <c r="O45" i="7"/>
  <c r="N45" i="7"/>
  <c r="A45" i="7"/>
  <c r="U44" i="7"/>
  <c r="Q44" i="7"/>
  <c r="P44" i="7"/>
  <c r="T44" i="7" s="1"/>
  <c r="O44" i="7"/>
  <c r="S44" i="7" s="1"/>
  <c r="N44" i="7"/>
  <c r="R44" i="7" s="1"/>
  <c r="A44" i="7"/>
  <c r="Q43" i="7"/>
  <c r="U43" i="7" s="1"/>
  <c r="P43" i="7"/>
  <c r="T43" i="7" s="1"/>
  <c r="O43" i="7"/>
  <c r="S43" i="7" s="1"/>
  <c r="N43" i="7"/>
  <c r="R43" i="7" s="1"/>
  <c r="A43" i="7"/>
  <c r="U42" i="7"/>
  <c r="Q42" i="7"/>
  <c r="P42" i="7"/>
  <c r="T42" i="7" s="1"/>
  <c r="O42" i="7"/>
  <c r="S42" i="7" s="1"/>
  <c r="N42" i="7"/>
  <c r="R42" i="7" s="1"/>
  <c r="A42" i="7"/>
  <c r="U41" i="7"/>
  <c r="T41" i="7"/>
  <c r="S41" i="7"/>
  <c r="R41" i="7"/>
  <c r="Q41" i="7"/>
  <c r="P41" i="7"/>
  <c r="O41" i="7"/>
  <c r="N41" i="7"/>
  <c r="A41" i="7"/>
  <c r="Q40" i="7"/>
  <c r="U40" i="7" s="1"/>
  <c r="P40" i="7"/>
  <c r="T40" i="7" s="1"/>
  <c r="O40" i="7"/>
  <c r="S40" i="7" s="1"/>
  <c r="N40" i="7"/>
  <c r="R40" i="7" s="1"/>
  <c r="A40" i="7"/>
  <c r="U39" i="7"/>
  <c r="Q39" i="7"/>
  <c r="P39" i="7"/>
  <c r="T39" i="7" s="1"/>
  <c r="O39" i="7"/>
  <c r="S39" i="7" s="1"/>
  <c r="N39" i="7"/>
  <c r="R39" i="7" s="1"/>
  <c r="A39" i="7"/>
  <c r="Q38" i="7"/>
  <c r="U38" i="7" s="1"/>
  <c r="P38" i="7"/>
  <c r="T38" i="7" s="1"/>
  <c r="O38" i="7"/>
  <c r="S38" i="7" s="1"/>
  <c r="N38" i="7"/>
  <c r="R38" i="7" s="1"/>
  <c r="A38" i="7"/>
  <c r="U37" i="7"/>
  <c r="Q37" i="7"/>
  <c r="P37" i="7"/>
  <c r="T37" i="7" s="1"/>
  <c r="O37" i="7"/>
  <c r="S37" i="7" s="1"/>
  <c r="N37" i="7"/>
  <c r="R37" i="7" s="1"/>
  <c r="A37" i="7"/>
  <c r="U36" i="7"/>
  <c r="T36" i="7"/>
  <c r="S36" i="7"/>
  <c r="R36" i="7"/>
  <c r="Q36" i="7"/>
  <c r="P36" i="7"/>
  <c r="O36" i="7"/>
  <c r="N36" i="7"/>
  <c r="A36" i="7"/>
  <c r="Q35" i="7"/>
  <c r="U35" i="7" s="1"/>
  <c r="P35" i="7"/>
  <c r="T35" i="7" s="1"/>
  <c r="O35" i="7"/>
  <c r="S35" i="7" s="1"/>
  <c r="N35" i="7"/>
  <c r="R35" i="7" s="1"/>
  <c r="A35" i="7"/>
  <c r="U34" i="7"/>
  <c r="Q34" i="7"/>
  <c r="P34" i="7"/>
  <c r="T34" i="7" s="1"/>
  <c r="O34" i="7"/>
  <c r="S34" i="7" s="1"/>
  <c r="N34" i="7"/>
  <c r="R34" i="7" s="1"/>
  <c r="A34" i="7"/>
  <c r="U33" i="7"/>
  <c r="Q33" i="7"/>
  <c r="P33" i="7"/>
  <c r="T33" i="7" s="1"/>
  <c r="O33" i="7"/>
  <c r="S33" i="7" s="1"/>
  <c r="N33" i="7"/>
  <c r="R33" i="7" s="1"/>
  <c r="A33" i="7"/>
  <c r="U32" i="7"/>
  <c r="T32" i="7"/>
  <c r="S32" i="7"/>
  <c r="R32" i="7"/>
  <c r="Q32" i="7"/>
  <c r="P32" i="7"/>
  <c r="O32" i="7"/>
  <c r="N32" i="7"/>
  <c r="A32" i="7"/>
  <c r="Q31" i="7"/>
  <c r="U31" i="7" s="1"/>
  <c r="P31" i="7"/>
  <c r="T31" i="7" s="1"/>
  <c r="O31" i="7"/>
  <c r="S31" i="7" s="1"/>
  <c r="N31" i="7"/>
  <c r="R31" i="7" s="1"/>
  <c r="A31" i="7"/>
  <c r="U30" i="7"/>
  <c r="Q30" i="7"/>
  <c r="P30" i="7"/>
  <c r="T30" i="7" s="1"/>
  <c r="O30" i="7"/>
  <c r="S30" i="7" s="1"/>
  <c r="N30" i="7"/>
  <c r="R30" i="7" s="1"/>
  <c r="C30" i="7"/>
  <c r="A30" i="7"/>
  <c r="B30" i="7" s="1"/>
  <c r="Q29" i="7"/>
  <c r="U29" i="7" s="1"/>
  <c r="P29" i="7"/>
  <c r="T29" i="7" s="1"/>
  <c r="O29" i="7"/>
  <c r="S29" i="7" s="1"/>
  <c r="N29" i="7"/>
  <c r="R29" i="7" s="1"/>
  <c r="A29" i="7"/>
  <c r="U28" i="7"/>
  <c r="Q28" i="7"/>
  <c r="P28" i="7"/>
  <c r="T28" i="7" s="1"/>
  <c r="O28" i="7"/>
  <c r="S28" i="7" s="1"/>
  <c r="N28" i="7"/>
  <c r="R28" i="7" s="1"/>
  <c r="A28" i="7"/>
  <c r="U27" i="7"/>
  <c r="T27" i="7"/>
  <c r="S27" i="7"/>
  <c r="R27" i="7"/>
  <c r="Q27" i="7"/>
  <c r="P27" i="7"/>
  <c r="O27" i="7"/>
  <c r="N27" i="7"/>
  <c r="A27" i="7"/>
  <c r="Q26" i="7"/>
  <c r="U26" i="7" s="1"/>
  <c r="P26" i="7"/>
  <c r="T26" i="7" s="1"/>
  <c r="O26" i="7"/>
  <c r="S26" i="7" s="1"/>
  <c r="N26" i="7"/>
  <c r="R26" i="7" s="1"/>
  <c r="A26" i="7"/>
  <c r="U25" i="7"/>
  <c r="Q25" i="7"/>
  <c r="P25" i="7"/>
  <c r="T25" i="7" s="1"/>
  <c r="O25" i="7"/>
  <c r="S25" i="7" s="1"/>
  <c r="N25" i="7"/>
  <c r="R25" i="7" s="1"/>
  <c r="A25" i="7"/>
  <c r="U24" i="7"/>
  <c r="Q24" i="7"/>
  <c r="P24" i="7"/>
  <c r="T24" i="7" s="1"/>
  <c r="O24" i="7"/>
  <c r="S24" i="7" s="1"/>
  <c r="N24" i="7"/>
  <c r="R24" i="7" s="1"/>
  <c r="A24" i="7"/>
  <c r="B2" i="7"/>
  <c r="B1" i="7"/>
  <c r="B3" i="7" s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E10" i="1"/>
  <c r="A10" i="1"/>
  <c r="E9" i="1"/>
  <c r="A9" i="1"/>
  <c r="C58" i="7" l="1"/>
  <c r="B58" i="7"/>
  <c r="C56" i="7"/>
  <c r="B56" i="7"/>
  <c r="B55" i="7"/>
  <c r="C55" i="7"/>
  <c r="B54" i="7"/>
  <c r="C54" i="7"/>
  <c r="B53" i="7"/>
  <c r="C53" i="7"/>
  <c r="C52" i="7"/>
  <c r="B52" i="7"/>
  <c r="C51" i="7"/>
  <c r="B51" i="7"/>
  <c r="C50" i="7"/>
  <c r="B50" i="7"/>
  <c r="B49" i="7"/>
  <c r="C49" i="7"/>
  <c r="C48" i="7"/>
  <c r="B48" i="7"/>
  <c r="C47" i="7"/>
  <c r="B47" i="7"/>
  <c r="C46" i="7"/>
  <c r="B46" i="7"/>
  <c r="B45" i="7"/>
  <c r="C45" i="7"/>
  <c r="B44" i="7"/>
  <c r="C44" i="7"/>
  <c r="C43" i="7"/>
  <c r="B43" i="7"/>
  <c r="C42" i="7"/>
  <c r="B42" i="7"/>
  <c r="C41" i="7"/>
  <c r="B41" i="7"/>
  <c r="C40" i="7"/>
  <c r="B40" i="7"/>
  <c r="B39" i="7"/>
  <c r="C39" i="7"/>
  <c r="C38" i="7"/>
  <c r="B38" i="7"/>
  <c r="C37" i="7"/>
  <c r="B37" i="7"/>
  <c r="C36" i="7"/>
  <c r="B36" i="7"/>
  <c r="B35" i="7"/>
  <c r="C35" i="7"/>
  <c r="C34" i="7"/>
  <c r="B34" i="7"/>
  <c r="C33" i="7"/>
  <c r="B33" i="7"/>
  <c r="C32" i="7"/>
  <c r="B32" i="7"/>
  <c r="C31" i="7"/>
  <c r="B31" i="7"/>
  <c r="C29" i="7"/>
  <c r="B29" i="7"/>
  <c r="C28" i="7"/>
  <c r="B28" i="7"/>
  <c r="B27" i="7"/>
  <c r="C27" i="7"/>
  <c r="C26" i="7"/>
  <c r="B26" i="7"/>
  <c r="B25" i="7"/>
  <c r="C25" i="7"/>
  <c r="C24" i="7"/>
  <c r="B24" i="7"/>
  <c r="B5" i="7"/>
  <c r="B4" i="7"/>
  <c r="B6" i="7"/>
  <c r="B6" i="1" s="1"/>
  <c r="B7" i="7" l="1"/>
  <c r="B11" i="7" l="1"/>
  <c r="B16" i="7"/>
  <c r="B13" i="7"/>
  <c r="B17" i="7"/>
  <c r="B9" i="7"/>
  <c r="B15" i="7"/>
  <c r="B8" i="7"/>
  <c r="B12" i="7"/>
  <c r="B18" i="7"/>
  <c r="B20" i="7"/>
  <c r="B21" i="7"/>
  <c r="B10" i="7"/>
  <c r="B14" i="7"/>
  <c r="B19" i="7"/>
  <c r="D34" i="7" l="1"/>
  <c r="D36" i="7"/>
  <c r="D41" i="7"/>
  <c r="D30" i="7"/>
  <c r="D35" i="7"/>
  <c r="D40" i="7"/>
  <c r="D42" i="7"/>
  <c r="D43" i="7"/>
  <c r="D38" i="7"/>
  <c r="D44" i="7"/>
  <c r="D45" i="7"/>
  <c r="D37" i="7"/>
  <c r="D46" i="7"/>
  <c r="D47" i="7"/>
  <c r="D39" i="7"/>
  <c r="D48" i="7"/>
  <c r="D49" i="7"/>
  <c r="D50" i="7"/>
  <c r="D51" i="7"/>
  <c r="D53" i="7"/>
  <c r="D54" i="7"/>
  <c r="D52" i="7"/>
  <c r="D55" i="7"/>
  <c r="D56" i="7"/>
  <c r="D28" i="7"/>
  <c r="D57" i="7"/>
  <c r="D58" i="7"/>
  <c r="D24" i="7"/>
  <c r="D26" i="7"/>
  <c r="D27" i="7"/>
  <c r="D29" i="7"/>
  <c r="D25" i="7"/>
  <c r="D31" i="7"/>
  <c r="D32" i="7"/>
  <c r="D33" i="7"/>
  <c r="E28" i="7"/>
  <c r="E38" i="7"/>
  <c r="E42" i="7"/>
  <c r="E43" i="7"/>
  <c r="E35" i="7"/>
  <c r="E45" i="7"/>
  <c r="E36" i="7"/>
  <c r="E37" i="7"/>
  <c r="E46" i="7"/>
  <c r="E47" i="7"/>
  <c r="E39" i="7"/>
  <c r="E40" i="7"/>
  <c r="E44" i="7"/>
  <c r="E48" i="7"/>
  <c r="E49" i="7"/>
  <c r="E50" i="7"/>
  <c r="E51" i="7"/>
  <c r="E53" i="7"/>
  <c r="E54" i="7"/>
  <c r="E52" i="7"/>
  <c r="E55" i="7"/>
  <c r="E56" i="7"/>
  <c r="E30" i="7"/>
  <c r="E57" i="7"/>
  <c r="E58" i="7"/>
  <c r="E24" i="7"/>
  <c r="E26" i="7"/>
  <c r="E27" i="7"/>
  <c r="E29" i="7"/>
  <c r="E31" i="7"/>
  <c r="E32" i="7"/>
  <c r="E33" i="7"/>
  <c r="E25" i="7"/>
  <c r="E34" i="7"/>
  <c r="E41" i="7"/>
  <c r="G27" i="7" l="1"/>
  <c r="I27" i="7" s="1"/>
  <c r="K27" i="7" s="1"/>
  <c r="F40" i="7"/>
  <c r="H40" i="7" s="1"/>
  <c r="F24" i="7"/>
  <c r="H24" i="7" s="1"/>
  <c r="F56" i="7"/>
  <c r="H56" i="7" s="1"/>
  <c r="G40" i="7"/>
  <c r="I40" i="7" s="1"/>
  <c r="K40" i="7" s="1"/>
  <c r="F27" i="7"/>
  <c r="H27" i="7" s="1"/>
  <c r="G24" i="7"/>
  <c r="I24" i="7" s="1"/>
  <c r="K24" i="7" s="1"/>
  <c r="G56" i="7"/>
  <c r="I56" i="7" s="1"/>
  <c r="K56" i="7" s="1"/>
  <c r="G34" i="7"/>
  <c r="I34" i="7" s="1"/>
  <c r="K34" i="7" s="1"/>
  <c r="F34" i="7"/>
  <c r="G36" i="7"/>
  <c r="I36" i="7" s="1"/>
  <c r="K36" i="7" s="1"/>
  <c r="F36" i="7"/>
  <c r="F41" i="7"/>
  <c r="G41" i="7"/>
  <c r="I41" i="7" s="1"/>
  <c r="K41" i="7" s="1"/>
  <c r="G30" i="7"/>
  <c r="I30" i="7" s="1"/>
  <c r="K30" i="7" s="1"/>
  <c r="F30" i="7"/>
  <c r="G35" i="7"/>
  <c r="I35" i="7" s="1"/>
  <c r="K35" i="7" s="1"/>
  <c r="F35" i="7"/>
  <c r="G42" i="7"/>
  <c r="I42" i="7" s="1"/>
  <c r="K42" i="7" s="1"/>
  <c r="F42" i="7"/>
  <c r="G43" i="7"/>
  <c r="I43" i="7" s="1"/>
  <c r="K43" i="7" s="1"/>
  <c r="F43" i="7"/>
  <c r="F38" i="7"/>
  <c r="G38" i="7"/>
  <c r="I38" i="7" s="1"/>
  <c r="K38" i="7" s="1"/>
  <c r="F44" i="7"/>
  <c r="G44" i="7"/>
  <c r="I44" i="7" s="1"/>
  <c r="K44" i="7" s="1"/>
  <c r="F45" i="7"/>
  <c r="G45" i="7"/>
  <c r="I45" i="7" s="1"/>
  <c r="K45" i="7" s="1"/>
  <c r="G37" i="7"/>
  <c r="I37" i="7" s="1"/>
  <c r="K37" i="7" s="1"/>
  <c r="F37" i="7"/>
  <c r="F46" i="7"/>
  <c r="G46" i="7"/>
  <c r="I46" i="7" s="1"/>
  <c r="K46" i="7" s="1"/>
  <c r="F47" i="7"/>
  <c r="G47" i="7"/>
  <c r="I47" i="7" s="1"/>
  <c r="K47" i="7" s="1"/>
  <c r="G39" i="7"/>
  <c r="I39" i="7" s="1"/>
  <c r="K39" i="7" s="1"/>
  <c r="F39" i="7"/>
  <c r="F48" i="7"/>
  <c r="G48" i="7"/>
  <c r="I48" i="7" s="1"/>
  <c r="K48" i="7" s="1"/>
  <c r="G49" i="7"/>
  <c r="I49" i="7" s="1"/>
  <c r="K49" i="7" s="1"/>
  <c r="F49" i="7"/>
  <c r="G50" i="7"/>
  <c r="I50" i="7" s="1"/>
  <c r="K50" i="7" s="1"/>
  <c r="F50" i="7"/>
  <c r="G51" i="7"/>
  <c r="I51" i="7" s="1"/>
  <c r="K51" i="7" s="1"/>
  <c r="F51" i="7"/>
  <c r="G53" i="7"/>
  <c r="I53" i="7" s="1"/>
  <c r="K53" i="7" s="1"/>
  <c r="F53" i="7"/>
  <c r="G54" i="7"/>
  <c r="I54" i="7" s="1"/>
  <c r="K54" i="7" s="1"/>
  <c r="F54" i="7"/>
  <c r="G52" i="7"/>
  <c r="I52" i="7" s="1"/>
  <c r="K52" i="7" s="1"/>
  <c r="F52" i="7"/>
  <c r="G55" i="7"/>
  <c r="I55" i="7" s="1"/>
  <c r="K55" i="7" s="1"/>
  <c r="F55" i="7"/>
  <c r="F28" i="7"/>
  <c r="G28" i="7"/>
  <c r="I28" i="7" s="1"/>
  <c r="K28" i="7" s="1"/>
  <c r="F57" i="7"/>
  <c r="G57" i="7"/>
  <c r="I57" i="7" s="1"/>
  <c r="K57" i="7" s="1"/>
  <c r="G58" i="7"/>
  <c r="I58" i="7" s="1"/>
  <c r="K58" i="7" s="1"/>
  <c r="F58" i="7"/>
  <c r="F26" i="7"/>
  <c r="G26" i="7"/>
  <c r="I26" i="7" s="1"/>
  <c r="K26" i="7" s="1"/>
  <c r="G29" i="7"/>
  <c r="I29" i="7" s="1"/>
  <c r="K29" i="7" s="1"/>
  <c r="F29" i="7"/>
  <c r="F25" i="7"/>
  <c r="G25" i="7"/>
  <c r="I25" i="7" s="1"/>
  <c r="K25" i="7" s="1"/>
  <c r="F31" i="7"/>
  <c r="G31" i="7"/>
  <c r="I31" i="7" s="1"/>
  <c r="K31" i="7" s="1"/>
  <c r="G32" i="7"/>
  <c r="I32" i="7" s="1"/>
  <c r="K32" i="7" s="1"/>
  <c r="F32" i="7"/>
  <c r="G33" i="7"/>
  <c r="I33" i="7" s="1"/>
  <c r="K33" i="7" s="1"/>
  <c r="F33" i="7"/>
  <c r="B5" i="1" l="1"/>
  <c r="M27" i="7"/>
  <c r="M40" i="7"/>
  <c r="M56" i="7"/>
  <c r="M24" i="7"/>
  <c r="J40" i="7"/>
  <c r="L24" i="7"/>
  <c r="J24" i="7"/>
  <c r="J56" i="7"/>
  <c r="J27" i="7"/>
  <c r="M34" i="7"/>
  <c r="H34" i="7"/>
  <c r="M36" i="7"/>
  <c r="H36" i="7"/>
  <c r="M41" i="7"/>
  <c r="H41" i="7"/>
  <c r="M30" i="7"/>
  <c r="H30" i="7"/>
  <c r="M35" i="7"/>
  <c r="H35" i="7"/>
  <c r="M42" i="7"/>
  <c r="H42" i="7"/>
  <c r="M43" i="7"/>
  <c r="H43" i="7"/>
  <c r="M38" i="7"/>
  <c r="H38" i="7"/>
  <c r="M44" i="7"/>
  <c r="H44" i="7"/>
  <c r="M45" i="7"/>
  <c r="H45" i="7"/>
  <c r="M37" i="7"/>
  <c r="H37" i="7"/>
  <c r="H46" i="7"/>
  <c r="M46" i="7"/>
  <c r="H47" i="7"/>
  <c r="M47" i="7"/>
  <c r="M39" i="7"/>
  <c r="H39" i="7"/>
  <c r="L40" i="7" s="1"/>
  <c r="H48" i="7"/>
  <c r="M48" i="7"/>
  <c r="H49" i="7"/>
  <c r="M49" i="7"/>
  <c r="H50" i="7"/>
  <c r="M50" i="7"/>
  <c r="M51" i="7"/>
  <c r="H51" i="7"/>
  <c r="M53" i="7"/>
  <c r="H53" i="7"/>
  <c r="H54" i="7"/>
  <c r="M54" i="7"/>
  <c r="H52" i="7"/>
  <c r="M52" i="7"/>
  <c r="M55" i="7"/>
  <c r="H55" i="7"/>
  <c r="L56" i="7" s="1"/>
  <c r="M28" i="7"/>
  <c r="H28" i="7"/>
  <c r="M57" i="7"/>
  <c r="H57" i="7"/>
  <c r="H58" i="7"/>
  <c r="M58" i="7"/>
  <c r="M26" i="7"/>
  <c r="H26" i="7"/>
  <c r="L27" i="7" s="1"/>
  <c r="M29" i="7"/>
  <c r="H29" i="7"/>
  <c r="M25" i="7"/>
  <c r="H25" i="7"/>
  <c r="M31" i="7"/>
  <c r="H31" i="7"/>
  <c r="M32" i="7"/>
  <c r="H32" i="7"/>
  <c r="M33" i="7"/>
  <c r="H33" i="7"/>
  <c r="F9" i="1" l="1"/>
  <c r="F12" i="1"/>
  <c r="L34" i="7"/>
  <c r="J34" i="7"/>
  <c r="L36" i="7"/>
  <c r="J36" i="7"/>
  <c r="L41" i="7"/>
  <c r="J41" i="7"/>
  <c r="L30" i="7"/>
  <c r="J30" i="7"/>
  <c r="L35" i="7"/>
  <c r="J35" i="7"/>
  <c r="L42" i="7"/>
  <c r="J42" i="7"/>
  <c r="L43" i="7"/>
  <c r="J43" i="7"/>
  <c r="L38" i="7"/>
  <c r="J38" i="7"/>
  <c r="L44" i="7"/>
  <c r="J44" i="7"/>
  <c r="L45" i="7"/>
  <c r="J45" i="7"/>
  <c r="L37" i="7"/>
  <c r="J37" i="7"/>
  <c r="J46" i="7"/>
  <c r="L46" i="7"/>
  <c r="J47" i="7"/>
  <c r="L47" i="7"/>
  <c r="L39" i="7"/>
  <c r="J39" i="7"/>
  <c r="J48" i="7"/>
  <c r="L48" i="7"/>
  <c r="J49" i="7"/>
  <c r="L49" i="7"/>
  <c r="J50" i="7"/>
  <c r="L50" i="7"/>
  <c r="L51" i="7"/>
  <c r="J51" i="7"/>
  <c r="L53" i="7"/>
  <c r="J53" i="7"/>
  <c r="J54" i="7"/>
  <c r="L54" i="7"/>
  <c r="J52" i="7"/>
  <c r="L52" i="7"/>
  <c r="L55" i="7"/>
  <c r="J55" i="7"/>
  <c r="L28" i="7"/>
  <c r="J28" i="7"/>
  <c r="L57" i="7"/>
  <c r="J57" i="7"/>
  <c r="J58" i="7"/>
  <c r="L58" i="7"/>
  <c r="L26" i="7"/>
  <c r="J26" i="7"/>
  <c r="L29" i="7"/>
  <c r="J29" i="7"/>
  <c r="L25" i="7"/>
  <c r="J25" i="7"/>
  <c r="L31" i="7"/>
  <c r="J31" i="7"/>
  <c r="L32" i="7"/>
  <c r="J32" i="7"/>
  <c r="L33" i="7"/>
  <c r="J33" i="7"/>
  <c r="F41" i="1"/>
  <c r="F25" i="1"/>
  <c r="F27" i="1" l="1"/>
  <c r="F33" i="1"/>
  <c r="F22" i="1"/>
  <c r="F39" i="1"/>
  <c r="F31" i="1"/>
  <c r="F26" i="1"/>
  <c r="F34" i="1"/>
  <c r="F43" i="1"/>
  <c r="F32" i="1"/>
  <c r="F35" i="1"/>
  <c r="F37" i="1"/>
  <c r="F36" i="1"/>
  <c r="F38" i="1"/>
  <c r="F13" i="1"/>
  <c r="F19" i="1"/>
  <c r="F21" i="1"/>
  <c r="F15" i="1"/>
  <c r="F30" i="1"/>
  <c r="F20" i="1"/>
  <c r="F28" i="1"/>
  <c r="F23" i="1"/>
  <c r="F29" i="1"/>
  <c r="F24" i="1"/>
  <c r="F40" i="1"/>
  <c r="F17" i="1"/>
  <c r="F42" i="1"/>
  <c r="F11" i="1"/>
  <c r="F14" i="1"/>
  <c r="F10" i="1"/>
  <c r="F16" i="1"/>
  <c r="F18" i="1"/>
</calcChain>
</file>

<file path=xl/sharedStrings.xml><?xml version="1.0" encoding="utf-8"?>
<sst xmlns="http://schemas.openxmlformats.org/spreadsheetml/2006/main" count="1045" uniqueCount="668">
  <si>
    <t>Chapel Hill, North Carolina, USA</t>
  </si>
  <si>
    <t>Clock</t>
  </si>
  <si>
    <t>Your zone</t>
  </si>
  <si>
    <t>Heads up</t>
  </si>
  <si>
    <t>Zoom rooms</t>
  </si>
  <si>
    <t>Session</t>
  </si>
  <si>
    <t>Track A</t>
  </si>
  <si>
    <t>Track B</t>
  </si>
  <si>
    <t>Track C</t>
  </si>
  <si>
    <t>Track D</t>
  </si>
  <si>
    <t>Time in your city</t>
  </si>
  <si>
    <t>Shaded blue = the session lands between 23:00 and 05:00 on your clock.   Amber = keynote.   Grey = break.</t>
  </si>
  <si>
    <t>Times are calculated from the UTC programme, so each city's daylight-saving rule is applied on the day - including countries that switch part-way through the conference.</t>
  </si>
  <si>
    <t>Zoom rooms and abstract links</t>
  </si>
  <si>
    <t>Paste each URL once, in column C or D below. The session numbers on My Schedule turn into clickable links automatically. Leave a cell empty and that number simply stays plain text.</t>
  </si>
  <si>
    <t>Track</t>
  </si>
  <si>
    <t>Zoom URL</t>
  </si>
  <si>
    <t>Keynotes all use Zoom room A, exactly as in the original sheet.</t>
  </si>
  <si>
    <t>Keynote abstracts</t>
  </si>
  <si>
    <t>Recovered from the V3 workbook - these were the only links it actually contained.</t>
  </si>
  <si>
    <t>Keynote</t>
  </si>
  <si>
    <t>Abstract URL</t>
  </si>
  <si>
    <t>Dr Mabel Yap</t>
  </si>
  <si>
    <t>https://docs.google.com/document/d/1tCU4lj82SkaB-l9-qoiTatDwwGp6qc-x4jbUuTcIDLI/edit?tab=t.0</t>
  </si>
  <si>
    <t>Dr Eric Holmboe</t>
  </si>
  <si>
    <t>https://docs.google.com/document/d/1cjM_RuWsqvHrAakzlhNa_GOIxrHkuwZyY5Oo3CEtmZE/edit?tab=t.0</t>
  </si>
  <si>
    <t>Dr Karen Hauer</t>
  </si>
  <si>
    <t>https://docs.google.com/document/d/1K3Wjndl5KC7a6iaqnRhVYNxOiFowiS2zSza7W6MlX4c/edit?tab=t.0</t>
  </si>
  <si>
    <t>Dr Olle ten Cate</t>
  </si>
  <si>
    <t>https://docs.google.com/document/d/1cZ1gTMq8sXE12ysvtFsVA2-4BmbkRFtWxGL7Q9tn8XI/edit?tab=t.0</t>
  </si>
  <si>
    <t>Cities  -  add your own at the bottom, then pick it on the My Schedule tab</t>
  </si>
  <si>
    <t>Standard offset is the winter / non-daylight offset in hours (decimal: 5.5 means UTC+5:30). The DST rule column must match a Rule ID on the DST Rules tab.</t>
  </si>
  <si>
    <t>City</t>
  </si>
  <si>
    <t>Country / region</t>
  </si>
  <si>
    <t>Standard offset (h)</t>
  </si>
  <si>
    <t>DST rule</t>
  </si>
  <si>
    <t>Note</t>
  </si>
  <si>
    <t>IANA time zone</t>
  </si>
  <si>
    <t>Abu Dhabi, United Arab Emirates</t>
  </si>
  <si>
    <t>United Arab Emirates</t>
  </si>
  <si>
    <t>NONE</t>
  </si>
  <si>
    <t>Asia/Dubai</t>
  </si>
  <si>
    <t>Abuja, Nigeria</t>
  </si>
  <si>
    <t>Nigeria</t>
  </si>
  <si>
    <t>Africa/Lagos</t>
  </si>
  <si>
    <t>Accra, Ghana</t>
  </si>
  <si>
    <t>Ghana</t>
  </si>
  <si>
    <t>Africa/Accra</t>
  </si>
  <si>
    <t>Addis Ababa, Ethiopia</t>
  </si>
  <si>
    <t>Ethiopia</t>
  </si>
  <si>
    <t>Africa/Addis_Ababa</t>
  </si>
  <si>
    <t>Adelaide, Australia</t>
  </si>
  <si>
    <t>Australia</t>
  </si>
  <si>
    <t>AU</t>
  </si>
  <si>
    <t>Australia/Adelaide</t>
  </si>
  <si>
    <t>Albuquerque, USA</t>
  </si>
  <si>
    <t>USA</t>
  </si>
  <si>
    <t>US</t>
  </si>
  <si>
    <t>America/Denver</t>
  </si>
  <si>
    <t>Algiers, Algeria</t>
  </si>
  <si>
    <t>Algeria</t>
  </si>
  <si>
    <t>Africa/Algiers</t>
  </si>
  <si>
    <t>Almaty, Kazakhstan</t>
  </si>
  <si>
    <t>Kazakhstan</t>
  </si>
  <si>
    <t>Asia/Almaty</t>
  </si>
  <si>
    <t>Amman, Jordan</t>
  </si>
  <si>
    <t>Jordan</t>
  </si>
  <si>
    <t>Asia/Amman</t>
  </si>
  <si>
    <t>Amsterdam, Netherlands</t>
  </si>
  <si>
    <t>Netherlands</t>
  </si>
  <si>
    <t>EU</t>
  </si>
  <si>
    <t>Europe/Amsterdam</t>
  </si>
  <si>
    <t>Anchorage, Alaska, USA</t>
  </si>
  <si>
    <t>Alaska, USA</t>
  </si>
  <si>
    <t>America/Anchorage</t>
  </si>
  <si>
    <t>Apia, Samoa</t>
  </si>
  <si>
    <t>Samoa</t>
  </si>
  <si>
    <t>Pacific/Apia</t>
  </si>
  <si>
    <t>Asuncion, Paraguay</t>
  </si>
  <si>
    <t>Paraguay</t>
  </si>
  <si>
    <t>America/Asuncion</t>
  </si>
  <si>
    <t>Athens, Greece</t>
  </si>
  <si>
    <t>Greece</t>
  </si>
  <si>
    <t>Europe/Athens</t>
  </si>
  <si>
    <t>Atlanta, USA</t>
  </si>
  <si>
    <t>America/New_York</t>
  </si>
  <si>
    <t>Auckland, New Zealand</t>
  </si>
  <si>
    <t>New Zealand</t>
  </si>
  <si>
    <t>NZ</t>
  </si>
  <si>
    <t>Pacific/Auckland</t>
  </si>
  <si>
    <t>Baghdad, Iraq</t>
  </si>
  <si>
    <t>Iraq</t>
  </si>
  <si>
    <t>Asia/Baghdad</t>
  </si>
  <si>
    <t>Baku, Azerbaijan</t>
  </si>
  <si>
    <t>Azerbaijan</t>
  </si>
  <si>
    <t>Asia/Baku</t>
  </si>
  <si>
    <t>Bangkok, Thailand</t>
  </si>
  <si>
    <t>Thailand</t>
  </si>
  <si>
    <t>Asia/Bangkok</t>
  </si>
  <si>
    <t>Barcelona, Spain</t>
  </si>
  <si>
    <t>Spain</t>
  </si>
  <si>
    <t>Europe/Madrid</t>
  </si>
  <si>
    <t>Beijing, China</t>
  </si>
  <si>
    <t>China</t>
  </si>
  <si>
    <t>Asia/Shanghai</t>
  </si>
  <si>
    <t>Beirut, Lebanon</t>
  </si>
  <si>
    <t>Lebanon</t>
  </si>
  <si>
    <t>LB</t>
  </si>
  <si>
    <t>Asia/Beirut</t>
  </si>
  <si>
    <t>Belgrade, Serbia</t>
  </si>
  <si>
    <t>Serbia</t>
  </si>
  <si>
    <t>Europe/Belgrade</t>
  </si>
  <si>
    <t>Bengaluru, India</t>
  </si>
  <si>
    <t>India</t>
  </si>
  <si>
    <t>Asia/Kolkata</t>
  </si>
  <si>
    <t>Berlin, Germany</t>
  </si>
  <si>
    <t>Germany</t>
  </si>
  <si>
    <t>Europe/Berlin</t>
  </si>
  <si>
    <t>Bern, Switzerland</t>
  </si>
  <si>
    <t>Switzerland</t>
  </si>
  <si>
    <t>Europe/Zurich</t>
  </si>
  <si>
    <t>Bogota, Colombia</t>
  </si>
  <si>
    <t>Colombia</t>
  </si>
  <si>
    <t>America/Bogota</t>
  </si>
  <si>
    <t>Boston, USA</t>
  </si>
  <si>
    <t>Brasilia, Brazil</t>
  </si>
  <si>
    <t>Brazil</t>
  </si>
  <si>
    <t>America/Sao_Paulo</t>
  </si>
  <si>
    <t>Brisbane, Australia</t>
  </si>
  <si>
    <t>Australia/Brisbane</t>
  </si>
  <si>
    <t>Brussels, Belgium</t>
  </si>
  <si>
    <t>Belgium</t>
  </si>
  <si>
    <t>Europe/Brussels</t>
  </si>
  <si>
    <t>Bucharest, Romania</t>
  </si>
  <si>
    <t>Romania</t>
  </si>
  <si>
    <t>Europe/Bucharest</t>
  </si>
  <si>
    <t>Budapest, Hungary</t>
  </si>
  <si>
    <t>Hungary</t>
  </si>
  <si>
    <t>Europe/Budapest</t>
  </si>
  <si>
    <t>Buenos Aires, Argentina</t>
  </si>
  <si>
    <t>Argentina</t>
  </si>
  <si>
    <t>America/Argentina/Buenos_Aires</t>
  </si>
  <si>
    <t>Cairo, Egypt</t>
  </si>
  <si>
    <t>Egypt</t>
  </si>
  <si>
    <t>EG</t>
  </si>
  <si>
    <t>Egypt's DST ends on the last Thursday of October at midnight.</t>
  </si>
  <si>
    <t>Africa/Cairo</t>
  </si>
  <si>
    <t>Calgary, Canada</t>
  </si>
  <si>
    <t>Canada</t>
  </si>
  <si>
    <t>Alberta is on permanent daylight time (UTC-6) from March 2026.</t>
  </si>
  <si>
    <t>America/Edmonton</t>
  </si>
  <si>
    <t>Canberra, Australia</t>
  </si>
  <si>
    <t>Australia/Sydney</t>
  </si>
  <si>
    <t>Cape Town, South Africa</t>
  </si>
  <si>
    <t>South Africa</t>
  </si>
  <si>
    <t>Africa/Johannesburg</t>
  </si>
  <si>
    <t>Caracas, Venezuela</t>
  </si>
  <si>
    <t>Venezuela</t>
  </si>
  <si>
    <t>America/Caracas</t>
  </si>
  <si>
    <t>Casablanca, Morocco</t>
  </si>
  <si>
    <t>Morocco</t>
  </si>
  <si>
    <t>CHECK: Morocco is UTC+1 but moves to UTC+0 during Ramadan. Verify by hand if the event falls in Ramadan.</t>
  </si>
  <si>
    <t>Africa/Casablanca</t>
  </si>
  <si>
    <t>North Carolina, USA</t>
  </si>
  <si>
    <t>Charlotte, USA</t>
  </si>
  <si>
    <t>Chennai, India</t>
  </si>
  <si>
    <t>Chicago, USA</t>
  </si>
  <si>
    <t>America/Chicago</t>
  </si>
  <si>
    <t>Christchurch, New Zealand</t>
  </si>
  <si>
    <t>Cleveland, USA</t>
  </si>
  <si>
    <t>Colombo, Sri Lanka</t>
  </si>
  <si>
    <t>Sri Lanka</t>
  </si>
  <si>
    <t>Asia/Colombo</t>
  </si>
  <si>
    <t>Copenhagen, Denmark</t>
  </si>
  <si>
    <t>Denmark</t>
  </si>
  <si>
    <t>Europe/Copenhagen</t>
  </si>
  <si>
    <t>Dakar, Senegal</t>
  </si>
  <si>
    <t>Senegal</t>
  </si>
  <si>
    <t>Africa/Dakar</t>
  </si>
  <si>
    <t>Dallas, USA</t>
  </si>
  <si>
    <t>Dar es Salaam, Tanzania</t>
  </si>
  <si>
    <t>Tanzania</t>
  </si>
  <si>
    <t>Africa/Dar_es_Salaam</t>
  </si>
  <si>
    <t>Darwin, Australia</t>
  </si>
  <si>
    <t>Australia/Darwin</t>
  </si>
  <si>
    <t>Denver, USA</t>
  </si>
  <si>
    <t>Detroit, USA</t>
  </si>
  <si>
    <t>America/Detroit</t>
  </si>
  <si>
    <t>Dhaka, Bangladesh</t>
  </si>
  <si>
    <t>Bangladesh</t>
  </si>
  <si>
    <t>Asia/Dhaka</t>
  </si>
  <si>
    <t>Doha, Qatar</t>
  </si>
  <si>
    <t>Qatar</t>
  </si>
  <si>
    <t>Asia/Qatar</t>
  </si>
  <si>
    <t>Dubai, United Arab Emirates</t>
  </si>
  <si>
    <t>Dublin, Ireland</t>
  </si>
  <si>
    <t>Ireland</t>
  </si>
  <si>
    <t>Europe/Dublin</t>
  </si>
  <si>
    <t>Edinburgh, United Kingdom</t>
  </si>
  <si>
    <t>United Kingdom</t>
  </si>
  <si>
    <t>Europe/London</t>
  </si>
  <si>
    <t>Edmonton, Canada</t>
  </si>
  <si>
    <t>Gaborone, Botswana</t>
  </si>
  <si>
    <t>Botswana</t>
  </si>
  <si>
    <t>Africa/Gaborone</t>
  </si>
  <si>
    <t>Geneva, Switzerland</t>
  </si>
  <si>
    <t>Guam, Guam</t>
  </si>
  <si>
    <t>Guam</t>
  </si>
  <si>
    <t>Pacific/Guam</t>
  </si>
  <si>
    <t>Guangzhou, China</t>
  </si>
  <si>
    <t>Guatemala City, Guatemala</t>
  </si>
  <si>
    <t>Guatemala</t>
  </si>
  <si>
    <t>America/Guatemala</t>
  </si>
  <si>
    <t>Halifax, Canada</t>
  </si>
  <si>
    <t>America/Halifax</t>
  </si>
  <si>
    <t>Hanoi, Vietnam</t>
  </si>
  <si>
    <t>Vietnam</t>
  </si>
  <si>
    <t>Asia/Ho_Chi_Minh</t>
  </si>
  <si>
    <t>Harare, Zimbabwe</t>
  </si>
  <si>
    <t>Zimbabwe</t>
  </si>
  <si>
    <t>Africa/Harare</t>
  </si>
  <si>
    <t>Havana, Cuba</t>
  </si>
  <si>
    <t>Cuba</t>
  </si>
  <si>
    <t>CU</t>
  </si>
  <si>
    <t>America/Havana</t>
  </si>
  <si>
    <t>Helsinki, Finland</t>
  </si>
  <si>
    <t>Finland</t>
  </si>
  <si>
    <t>Europe/Helsinki</t>
  </si>
  <si>
    <t>Ho Chi Minh City, Vietnam</t>
  </si>
  <si>
    <t>Hobart, Australia</t>
  </si>
  <si>
    <t>Australia/Hobart</t>
  </si>
  <si>
    <t>Hong Kong, Hong Kong SAR</t>
  </si>
  <si>
    <t>Hong Kong SAR</t>
  </si>
  <si>
    <t>Asia/Hong_Kong</t>
  </si>
  <si>
    <t>Honolulu, Hawaii, USA</t>
  </si>
  <si>
    <t>Hawaii, USA</t>
  </si>
  <si>
    <t>Pacific/Honolulu</t>
  </si>
  <si>
    <t>Houston, USA</t>
  </si>
  <si>
    <t>Hyderabad, India</t>
  </si>
  <si>
    <t>Indianapolis, USA</t>
  </si>
  <si>
    <t>America/Indiana/Indianapolis</t>
  </si>
  <si>
    <t>Islamabad, Pakistan</t>
  </si>
  <si>
    <t>Pakistan</t>
  </si>
  <si>
    <t>Asia/Karachi</t>
  </si>
  <si>
    <t>Istanbul, Turkiye</t>
  </si>
  <si>
    <t>Turkiye</t>
  </si>
  <si>
    <t>Europe/Istanbul</t>
  </si>
  <si>
    <t>Jakarta, Indonesia</t>
  </si>
  <si>
    <t>Indonesia</t>
  </si>
  <si>
    <t>Asia/Jakarta</t>
  </si>
  <si>
    <t>Jeddah, Saudi Arabia</t>
  </si>
  <si>
    <t>Saudi Arabia</t>
  </si>
  <si>
    <t>Asia/Riyadh</t>
  </si>
  <si>
    <t>Jerusalem, Israel</t>
  </si>
  <si>
    <t>Israel</t>
  </si>
  <si>
    <t>IL</t>
  </si>
  <si>
    <t>Israel starts DST on the last Friday of March.</t>
  </si>
  <si>
    <t>Asia/Jerusalem</t>
  </si>
  <si>
    <t>Johannesburg, South Africa</t>
  </si>
  <si>
    <t>Kabul, Afghanistan</t>
  </si>
  <si>
    <t>Afghanistan</t>
  </si>
  <si>
    <t>Asia/Kabul</t>
  </si>
  <si>
    <t>Kampala, Uganda</t>
  </si>
  <si>
    <t>Uganda</t>
  </si>
  <si>
    <t>Africa/Kampala</t>
  </si>
  <si>
    <t>Kansas City, USA</t>
  </si>
  <si>
    <t>Karachi, Pakistan</t>
  </si>
  <si>
    <t>Kathmandu, Nepal</t>
  </si>
  <si>
    <t>Nepal</t>
  </si>
  <si>
    <t>Asia/Kathmandu</t>
  </si>
  <si>
    <t>Khartoum, Sudan</t>
  </si>
  <si>
    <t>Sudan</t>
  </si>
  <si>
    <t>Africa/Khartoum</t>
  </si>
  <si>
    <t>Kigali, Rwanda</t>
  </si>
  <si>
    <t>Rwanda</t>
  </si>
  <si>
    <t>Africa/Kigali</t>
  </si>
  <si>
    <t>Kingston, Jamaica</t>
  </si>
  <si>
    <t>Jamaica</t>
  </si>
  <si>
    <t>America/Jamaica</t>
  </si>
  <si>
    <t>Kolkata, India</t>
  </si>
  <si>
    <t>Kuala Lumpur, Malaysia</t>
  </si>
  <si>
    <t>Malaysia</t>
  </si>
  <si>
    <t>Asia/Kuala_Lumpur</t>
  </si>
  <si>
    <t>Kuwait City, Kuwait</t>
  </si>
  <si>
    <t>Kuwait</t>
  </si>
  <si>
    <t>Asia/Kuwait</t>
  </si>
  <si>
    <t>Kyiv, Ukraine</t>
  </si>
  <si>
    <t>Ukraine</t>
  </si>
  <si>
    <t>Europe/Kyiv</t>
  </si>
  <si>
    <t>La Paz, Bolivia</t>
  </si>
  <si>
    <t>Bolivia</t>
  </si>
  <si>
    <t>America/La_Paz</t>
  </si>
  <si>
    <t>Lagos, Nigeria</t>
  </si>
  <si>
    <t>Lahore, Pakistan</t>
  </si>
  <si>
    <t>Las Vegas, USA</t>
  </si>
  <si>
    <t>America/Los_Angeles</t>
  </si>
  <si>
    <t>Lima, Peru</t>
  </si>
  <si>
    <t>Peru</t>
  </si>
  <si>
    <t>America/Lima</t>
  </si>
  <si>
    <t>Lisbon, Portugal</t>
  </si>
  <si>
    <t>Portugal</t>
  </si>
  <si>
    <t>Europe/Lisbon</t>
  </si>
  <si>
    <t>London, United Kingdom</t>
  </si>
  <si>
    <t>Los Angeles, USA</t>
  </si>
  <si>
    <t>Lusaka, Zambia</t>
  </si>
  <si>
    <t>Zambia</t>
  </si>
  <si>
    <t>Africa/Lusaka</t>
  </si>
  <si>
    <t>Madrid, Spain</t>
  </si>
  <si>
    <t>Manama, Bahrain</t>
  </si>
  <si>
    <t>Bahrain</t>
  </si>
  <si>
    <t>Asia/Bahrain</t>
  </si>
  <si>
    <t>Manaus, Brazil</t>
  </si>
  <si>
    <t>America/Manaus</t>
  </si>
  <si>
    <t>Manila, Philippines</t>
  </si>
  <si>
    <t>Philippines</t>
  </si>
  <si>
    <t>Asia/Manila</t>
  </si>
  <si>
    <t>Melbourne, Australia</t>
  </si>
  <si>
    <t>Australia/Melbourne</t>
  </si>
  <si>
    <t>Mexico City, Mexico</t>
  </si>
  <si>
    <t>Mexico</t>
  </si>
  <si>
    <t>America/Mexico_City</t>
  </si>
  <si>
    <t>Miami, USA</t>
  </si>
  <si>
    <t>Milan, Italy</t>
  </si>
  <si>
    <t>Italy</t>
  </si>
  <si>
    <t>Europe/Rome</t>
  </si>
  <si>
    <t>Minneapolis, USA</t>
  </si>
  <si>
    <t>Montevideo, Uruguay</t>
  </si>
  <si>
    <t>Uruguay</t>
  </si>
  <si>
    <t>America/Montevideo</t>
  </si>
  <si>
    <t>Montreal, Canada</t>
  </si>
  <si>
    <t>America/Toronto</t>
  </si>
  <si>
    <t>Moscow, Russia</t>
  </si>
  <si>
    <t>Russia</t>
  </si>
  <si>
    <t>Europe/Moscow</t>
  </si>
  <si>
    <t>Mumbai, India</t>
  </si>
  <si>
    <t>Munich, Germany</t>
  </si>
  <si>
    <t>Muscat, Oman</t>
  </si>
  <si>
    <t>Oman</t>
  </si>
  <si>
    <t>Asia/Muscat</t>
  </si>
  <si>
    <t>Nairobi, Kenya</t>
  </si>
  <si>
    <t>Kenya</t>
  </si>
  <si>
    <t>Africa/Nairobi</t>
  </si>
  <si>
    <t>Nashville, USA</t>
  </si>
  <si>
    <t>New Delhi, India</t>
  </si>
  <si>
    <t>New Orleans, USA</t>
  </si>
  <si>
    <t>New York, USA</t>
  </si>
  <si>
    <t>Nuuk, Greenland</t>
  </si>
  <si>
    <t>Greenland</t>
  </si>
  <si>
    <t>America/Nuuk</t>
  </si>
  <si>
    <t>Osaka, Japan</t>
  </si>
  <si>
    <t>Japan</t>
  </si>
  <si>
    <t>Asia/Tokyo</t>
  </si>
  <si>
    <t>Oslo, Norway</t>
  </si>
  <si>
    <t>Norway</t>
  </si>
  <si>
    <t>Europe/Oslo</t>
  </si>
  <si>
    <t>Ottawa, Canada</t>
  </si>
  <si>
    <t>Panama City, Panama</t>
  </si>
  <si>
    <t>Panama</t>
  </si>
  <si>
    <t>America/Panama</t>
  </si>
  <si>
    <t>Paris, France</t>
  </si>
  <si>
    <t>France</t>
  </si>
  <si>
    <t>Europe/Paris</t>
  </si>
  <si>
    <t>Perth, Australia</t>
  </si>
  <si>
    <t>Australia/Perth</t>
  </si>
  <si>
    <t>Philadelphia, USA</t>
  </si>
  <si>
    <t>Phnom Penh, Cambodia</t>
  </si>
  <si>
    <t>Cambodia</t>
  </si>
  <si>
    <t>Asia/Phnom_Penh</t>
  </si>
  <si>
    <t>Phoenix, Arizona, USA</t>
  </si>
  <si>
    <t>Arizona, USA</t>
  </si>
  <si>
    <t>America/Phoenix</t>
  </si>
  <si>
    <t>Pittsburgh, USA</t>
  </si>
  <si>
    <t>Ponta Delgada, Azores, Portugal</t>
  </si>
  <si>
    <t>Azores, Portugal</t>
  </si>
  <si>
    <t>Atlantic/Azores</t>
  </si>
  <si>
    <t>Port Moresby, Papua New Guinea</t>
  </si>
  <si>
    <t>Papua New Guinea</t>
  </si>
  <si>
    <t>Pacific/Port_Moresby</t>
  </si>
  <si>
    <t>Portland, Oregon, USA</t>
  </si>
  <si>
    <t>Oregon, USA</t>
  </si>
  <si>
    <t>Prague, Czechia</t>
  </si>
  <si>
    <t>Czechia</t>
  </si>
  <si>
    <t>Europe/Prague</t>
  </si>
  <si>
    <t>Quito, Ecuador</t>
  </si>
  <si>
    <t>Ecuador</t>
  </si>
  <si>
    <t>America/Guayaquil</t>
  </si>
  <si>
    <t>Raleigh, USA</t>
  </si>
  <si>
    <t>Reykjavik, Iceland</t>
  </si>
  <si>
    <t>Iceland</t>
  </si>
  <si>
    <t>Atlantic/Reykjavik</t>
  </si>
  <si>
    <t>Rio de Janeiro, Brazil</t>
  </si>
  <si>
    <t>Riyadh, Saudi Arabia</t>
  </si>
  <si>
    <t>Rome, Italy</t>
  </si>
  <si>
    <t>Rotterdam, Netherlands</t>
  </si>
  <si>
    <t>Salt Lake City, USA</t>
  </si>
  <si>
    <t>San Diego, USA</t>
  </si>
  <si>
    <t>San Francisco, USA</t>
  </si>
  <si>
    <t>San Jose, Costa Rica</t>
  </si>
  <si>
    <t>Costa Rica</t>
  </si>
  <si>
    <t>America/Costa_Rica</t>
  </si>
  <si>
    <t>San Juan, Puerto Rico</t>
  </si>
  <si>
    <t>Puerto Rico</t>
  </si>
  <si>
    <t>America/Puerto_Rico</t>
  </si>
  <si>
    <t>Santiago, Chile</t>
  </si>
  <si>
    <t>Chile</t>
  </si>
  <si>
    <t>CL</t>
  </si>
  <si>
    <t>America/Santiago</t>
  </si>
  <si>
    <t>Sao Paulo, Brazil</t>
  </si>
  <si>
    <t>Seattle, USA</t>
  </si>
  <si>
    <t>Seoul, South Korea</t>
  </si>
  <si>
    <t>South Korea</t>
  </si>
  <si>
    <t>Asia/Seoul</t>
  </si>
  <si>
    <t>Shanghai, China</t>
  </si>
  <si>
    <t>Singapore, Singapore</t>
  </si>
  <si>
    <t>Singapore</t>
  </si>
  <si>
    <t>Asia/Singapore</t>
  </si>
  <si>
    <t>Sofia, Bulgaria</t>
  </si>
  <si>
    <t>Bulgaria</t>
  </si>
  <si>
    <t>Europe/Sofia</t>
  </si>
  <si>
    <t>St Johns, Newfoundland, Canada</t>
  </si>
  <si>
    <t>Newfoundland, Canada</t>
  </si>
  <si>
    <t>America/St_Johns</t>
  </si>
  <si>
    <t>St Louis, USA</t>
  </si>
  <si>
    <t>Stockholm, Sweden</t>
  </si>
  <si>
    <t>Sweden</t>
  </si>
  <si>
    <t>Europe/Stockholm</t>
  </si>
  <si>
    <t>Suva, Fiji</t>
  </si>
  <si>
    <t>Fiji</t>
  </si>
  <si>
    <t>Pacific/Fiji</t>
  </si>
  <si>
    <t>Sydney, Australia</t>
  </si>
  <si>
    <t>Tahiti, French Polynesia</t>
  </si>
  <si>
    <t>French Polynesia</t>
  </si>
  <si>
    <t>Pacific/Tahiti</t>
  </si>
  <si>
    <t>Taipei, Taiwan</t>
  </si>
  <si>
    <t>Taiwan</t>
  </si>
  <si>
    <t>Asia/Taipei</t>
  </si>
  <si>
    <t>Tashkent, Uzbekistan</t>
  </si>
  <si>
    <t>Uzbekistan</t>
  </si>
  <si>
    <t>Asia/Tashkent</t>
  </si>
  <si>
    <t>Tbilisi, Georgia</t>
  </si>
  <si>
    <t>Georgia</t>
  </si>
  <si>
    <t>Asia/Tbilisi</t>
  </si>
  <si>
    <t>Tehran, Iran</t>
  </si>
  <si>
    <t>Iran</t>
  </si>
  <si>
    <t>Asia/Tehran</t>
  </si>
  <si>
    <t>Tel Aviv, Israel</t>
  </si>
  <si>
    <t>Tokyo, Japan</t>
  </si>
  <si>
    <t>Toronto, Canada</t>
  </si>
  <si>
    <t>Tunis, Tunisia</t>
  </si>
  <si>
    <t>Tunisia</t>
  </si>
  <si>
    <t>Africa/Tunis</t>
  </si>
  <si>
    <t>UTC / GMT, Coordinated Universal Time</t>
  </si>
  <si>
    <t>Coordinated Universal Time</t>
  </si>
  <si>
    <t>UTC</t>
  </si>
  <si>
    <t>Ulaanbaatar, Mongolia</t>
  </si>
  <si>
    <t>Mongolia</t>
  </si>
  <si>
    <t>Asia/Ulaanbaatar</t>
  </si>
  <si>
    <t>Utrecht, Netherlands</t>
  </si>
  <si>
    <t>Vancouver, Canada</t>
  </si>
  <si>
    <t>British Columbia is on permanent daylight time (UTC-7) from March 2026.</t>
  </si>
  <si>
    <t>America/Vancouver</t>
  </si>
  <si>
    <t>Vienna, Austria</t>
  </si>
  <si>
    <t>Austria</t>
  </si>
  <si>
    <t>Europe/Vienna</t>
  </si>
  <si>
    <t>Warsaw, Poland</t>
  </si>
  <si>
    <t>Poland</t>
  </si>
  <si>
    <t>Europe/Warsaw</t>
  </si>
  <si>
    <t>Washington DC, USA</t>
  </si>
  <si>
    <t>Wellington, New Zealand</t>
  </si>
  <si>
    <t>Winnipeg, Canada</t>
  </si>
  <si>
    <t>America/Winnipeg</t>
  </si>
  <si>
    <t>Yangon, Myanmar</t>
  </si>
  <si>
    <t>Myanmar</t>
  </si>
  <si>
    <t>Asia/Yangon</t>
  </si>
  <si>
    <t>Yerevan, Armenia</t>
  </si>
  <si>
    <t>Armenia</t>
  </si>
  <si>
    <t>Asia/Yerevan</t>
  </si>
  <si>
    <t>Zagreb, Croatia</t>
  </si>
  <si>
    <t>Croatia</t>
  </si>
  <si>
    <t>Europe/Zagreb</t>
  </si>
  <si>
    <t>Zurich, Switzerland</t>
  </si>
  <si>
    <t>Daylight saving rules</t>
  </si>
  <si>
    <t>Each rule says when clocks go forward and back. Weekday: 1=Sun 2=Mon 3=Tue 4=Wed 5=Thu 6=Fri 7=Sat.  Nth: 1-4 = that occurrence in the month, 5 = the last one.  Shift = days added afterwards.  Hour basis: UTC, STD (local standard clock) or DST (local summer clock).</t>
  </si>
  <si>
    <t>Rule ID</t>
  </si>
  <si>
    <t>Applies to</t>
  </si>
  <si>
    <t>DST hours</t>
  </si>
  <si>
    <t>Start month</t>
  </si>
  <si>
    <t>Start nth</t>
  </si>
  <si>
    <t>Start weekday</t>
  </si>
  <si>
    <t>Start shift</t>
  </si>
  <si>
    <t>Start hour</t>
  </si>
  <si>
    <t>Start basis</t>
  </si>
  <si>
    <t>End month</t>
  </si>
  <si>
    <t>End nth</t>
  </si>
  <si>
    <t>End weekday</t>
  </si>
  <si>
    <t>End shift</t>
  </si>
  <si>
    <t>End hour</t>
  </si>
  <si>
    <t>End basis</t>
  </si>
  <si>
    <t>No daylight saving</t>
  </si>
  <si>
    <t>European Union / UK</t>
  </si>
  <si>
    <t>United States &amp; Canada</t>
  </si>
  <si>
    <t>STD</t>
  </si>
  <si>
    <t>DST</t>
  </si>
  <si>
    <t>Australia (southern states)</t>
  </si>
  <si>
    <t>Date (UTC)</t>
  </si>
  <si>
    <t>Start (UTC)</t>
  </si>
  <si>
    <t>Minutes</t>
  </si>
  <si>
    <t>Type</t>
  </si>
  <si>
    <t>Keynote speaker</t>
  </si>
  <si>
    <t>CHECK: source sheet lists 24 in Track B, but 24 is also in Track A and 34 is missing</t>
  </si>
  <si>
    <t>Break</t>
  </si>
  <si>
    <t>source sheet had end time before start time; 30 min assumed</t>
  </si>
  <si>
    <t>Selected city</t>
  </si>
  <si>
    <t>Engine - calculated. Nothing here needs editing.</t>
  </si>
  <si>
    <t>24-hour clock?</t>
  </si>
  <si>
    <t>City row</t>
  </si>
  <si>
    <t>DST rule ID</t>
  </si>
  <si>
    <t>City note</t>
  </si>
  <si>
    <t>Rule row</t>
  </si>
  <si>
    <t>Rule name</t>
  </si>
  <si>
    <t>DST hours (delta)</t>
  </si>
  <si>
    <t>UTC start</t>
  </si>
  <si>
    <t>UTC end</t>
  </si>
  <si>
    <t>Year</t>
  </si>
  <si>
    <t>DST starts (UTC)</t>
  </si>
  <si>
    <t>DST ends (UTC)</t>
  </si>
  <si>
    <t>DST at start?</t>
  </si>
  <si>
    <t>DST at end?</t>
  </si>
  <si>
    <t>Local start</t>
  </si>
  <si>
    <t>Local end</t>
  </si>
  <si>
    <t>Start text</t>
  </si>
  <si>
    <t>End text</t>
  </si>
  <si>
    <t>Date prefix</t>
  </si>
  <si>
    <t>Clock-change flag</t>
  </si>
  <si>
    <t>Abstract A</t>
  </si>
  <si>
    <t>Abstract B</t>
  </si>
  <si>
    <t>Abstract C</t>
  </si>
  <si>
    <t>Abstract D</t>
  </si>
  <si>
    <t>Link A</t>
  </si>
  <si>
    <t>Link B</t>
  </si>
  <si>
    <t>Link C</t>
  </si>
  <si>
    <t>Link D</t>
  </si>
  <si>
    <t>the conference where the sun never sets</t>
  </si>
  <si>
    <t>1A-1</t>
  </si>
  <si>
    <t>1A-2</t>
  </si>
  <si>
    <t>1A-3</t>
  </si>
  <si>
    <t>1B-1</t>
  </si>
  <si>
    <t>1B-2</t>
  </si>
  <si>
    <t>1B-3</t>
  </si>
  <si>
    <t>1B-4</t>
  </si>
  <si>
    <t>2A-1</t>
  </si>
  <si>
    <t>2A-2</t>
  </si>
  <si>
    <t>2A-3</t>
  </si>
  <si>
    <t>3A-1</t>
  </si>
  <si>
    <t>3A-2</t>
  </si>
  <si>
    <t>3A-3</t>
  </si>
  <si>
    <t>4A-1</t>
  </si>
  <si>
    <t>4A-2</t>
  </si>
  <si>
    <t>4A-3</t>
  </si>
  <si>
    <t>4B-1</t>
  </si>
  <si>
    <t>4B-2</t>
  </si>
  <si>
    <t>4B-3</t>
  </si>
  <si>
    <t>4B-4</t>
  </si>
  <si>
    <t>2B-1</t>
  </si>
  <si>
    <t>2B-2</t>
  </si>
  <si>
    <t>2B-3</t>
  </si>
  <si>
    <t>2B-4</t>
  </si>
  <si>
    <t>3B-1</t>
  </si>
  <si>
    <t>3B-2</t>
  </si>
  <si>
    <t>3B-3</t>
  </si>
  <si>
    <t>3B-4</t>
  </si>
  <si>
    <t>https://us06web.zoom.us/j/83328044957?pwd=aZ7BPnByhyz0PAbDZVePTNA8Lx0aeS.1</t>
  </si>
  <si>
    <t>https://us06web.zoom.us/j/83584043063?pwd=jCtglL3abPJjT8G7hkqM0bZcCens5V.1</t>
  </si>
  <si>
    <t>https://us06web.zoom.us/j/82664554252?pwd=3w0yR8wFzav06Rgnxo87j3FZVtcKoH.1</t>
  </si>
  <si>
    <t>https://us06web.zoom.us/j/89027205538?pwd=OImSBiaCEAgADybEUCETlCL250EPBS.1</t>
  </si>
  <si>
    <t xml:space="preserve"> </t>
  </si>
  <si>
    <t>1 Lydia Lau</t>
  </si>
  <si>
    <t>2 Sandra Jaramillo Rincon</t>
  </si>
  <si>
    <t>3 Abdul Razaque Shaikh</t>
  </si>
  <si>
    <t>4 Nea Meriranta</t>
  </si>
  <si>
    <t>5 Nea Meriranta</t>
  </si>
  <si>
    <t>7 Anthony Serracino-Inglott</t>
  </si>
  <si>
    <t>8 Jan Breckwoldt</t>
  </si>
  <si>
    <t>9 Andrew Hall</t>
  </si>
  <si>
    <t>10 Claudia Jaramillo Villegas</t>
  </si>
  <si>
    <t>12 Mercedes Volpi</t>
  </si>
  <si>
    <t>13 Janet Hafler</t>
  </si>
  <si>
    <t>14 María José Lopez</t>
  </si>
  <si>
    <t>15 Lisa Moores</t>
  </si>
  <si>
    <t>16 Lisa Moores</t>
  </si>
  <si>
    <t>17 Lisa Moores</t>
  </si>
  <si>
    <t>18 Eusang Ahn</t>
  </si>
  <si>
    <t>19 Eusang Ahn</t>
  </si>
  <si>
    <t>20 Cai Lingua</t>
  </si>
  <si>
    <t>22 Eng Koon Ong</t>
  </si>
  <si>
    <t>23 Dilnaz Temirkysy</t>
  </si>
  <si>
    <t>24 Zakia Dimassi</t>
  </si>
  <si>
    <t>26 Ankit Chandra</t>
  </si>
  <si>
    <t>27 Gersten Jonker</t>
  </si>
  <si>
    <t>28 Robert Favier</t>
  </si>
  <si>
    <t>29 Anshu</t>
  </si>
  <si>
    <t>30 Amy Colcher</t>
  </si>
  <si>
    <t>32 Werner Codier</t>
  </si>
  <si>
    <t>33 Barbara Butynski</t>
  </si>
  <si>
    <t>34 Julien-Carl Phaneuf</t>
  </si>
  <si>
    <t>35 Julien-Carl Phaneuf</t>
  </si>
  <si>
    <t>36 Holly Caretta-Weyer</t>
  </si>
  <si>
    <t>37 Holly Caretta-Weyer</t>
  </si>
  <si>
    <t>38 Huma Shahzad</t>
  </si>
  <si>
    <t>39 Olivia Stanley</t>
  </si>
  <si>
    <t>40 Cassidy Calderon</t>
  </si>
  <si>
    <t>41 Katherine Chartier</t>
  </si>
  <si>
    <t>42 Muhammad Zafar Iqbal</t>
  </si>
  <si>
    <t>43 Roisin O'hare</t>
  </si>
  <si>
    <t>44 Rohami Hadidchi</t>
  </si>
  <si>
    <t>45 Leticia Gingold</t>
  </si>
  <si>
    <t>46 Maria Helena Favarato</t>
  </si>
  <si>
    <t>49 Sana tahir</t>
  </si>
  <si>
    <t>51 Dagmar Brislinger</t>
  </si>
  <si>
    <t>52 Dana Tenne-Fishbain</t>
  </si>
  <si>
    <t>53 Kristina Gottfried</t>
  </si>
  <si>
    <t>55 Annalena Kolb</t>
  </si>
  <si>
    <t>56 Astrid Czock</t>
  </si>
  <si>
    <t>57 Hassan Ketaneh</t>
  </si>
  <si>
    <t>60 Ylva Holzhausen</t>
  </si>
  <si>
    <t>61 Daniel Nel</t>
  </si>
  <si>
    <t>62 Rosalie Kalili</t>
  </si>
  <si>
    <t>64 Denise Rhoney</t>
  </si>
  <si>
    <t>65 Denise Rhoney</t>
  </si>
  <si>
    <t>66 Bernardo Faria Levindo</t>
  </si>
  <si>
    <t>67 Kimberly Lomis</t>
  </si>
  <si>
    <t>68 Aleda Chen</t>
  </si>
  <si>
    <t>69 Margaret Hamilton</t>
  </si>
  <si>
    <t>70 Kiara Torrese</t>
  </si>
  <si>
    <t>71 Mario Augusto Castro</t>
  </si>
  <si>
    <t>72 Carolina Restini</t>
  </si>
  <si>
    <t>79 Sunanda Gupta</t>
  </si>
  <si>
    <t>81 Vinayak Jain</t>
  </si>
  <si>
    <t>82 Petra Anders</t>
  </si>
  <si>
    <t>84 Chien-Yu Jonathan Chen</t>
  </si>
  <si>
    <t>85 Robert Englander</t>
  </si>
  <si>
    <t>86 Eduardo Morais de Castro</t>
  </si>
  <si>
    <t>87 Teri Turner</t>
  </si>
  <si>
    <t>47 Jen-Wen Chen</t>
  </si>
  <si>
    <t>48 Andreea Seritan</t>
  </si>
  <si>
    <t>6 Sergio König</t>
  </si>
  <si>
    <t>73 Jamiu Busari</t>
  </si>
  <si>
    <t>Pick a city</t>
  </si>
  <si>
    <t>Column F will show when each session happens on your clock, daylight saving included.</t>
  </si>
  <si>
    <t xml:space="preserve">      The 24-hour ICBPHE Conference, October 29-30, 2026</t>
  </si>
  <si>
    <t>Dr Eric Holmboe  (Track A)</t>
  </si>
  <si>
    <t>63 Ghaith Al-Eyd</t>
  </si>
  <si>
    <t>54 Wilma Kelijer</t>
  </si>
  <si>
    <t>31 Vidya Laloo</t>
  </si>
  <si>
    <t>25 Fiona Hughes</t>
  </si>
  <si>
    <t>24-hour</t>
  </si>
  <si>
    <t>11 Alina Grabinski</t>
  </si>
  <si>
    <t>78 Jessica Meekins</t>
  </si>
  <si>
    <t>50 Orit Karniel--Miller</t>
  </si>
  <si>
    <t>88 Amanda Finger Stadler</t>
  </si>
  <si>
    <t>80 Rooma Panchmatia</t>
  </si>
  <si>
    <t>83 Siobhan Fitzpatrick</t>
  </si>
  <si>
    <t>58 Alexandre Moura</t>
  </si>
  <si>
    <t>59 Alexandre Moura</t>
  </si>
  <si>
    <t>77 Chien-Yu Jonathan Chen</t>
  </si>
  <si>
    <t>74 Roy Khalife</t>
  </si>
  <si>
    <t>75 Roy Khalife</t>
  </si>
  <si>
    <t>76 Roy Khalife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</si>
</sst>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+0.00;\-0.00"/>
    <numFmt numFmtId="165" formatCode="yyyy\-mm\-dd"/>
    <numFmt numFmtId="166" formatCode="yyyy\-mm\-dd\ hh:mm"/>
  </numFmts>
  <fonts count="23">
    <font>
      <sz val="11"/>
      <color theme="1"/>
      <name val="Calibri"/>
      <family val="2"/>
      <scheme val="minor"/>
    </font>
    <font>
      <b/>
      <sz val="18"/>
      <color rgb="FF1B2A2C"/>
      <name val="Calibri"/>
      <family val="2"/>
    </font>
    <font>
      <sz val="11"/>
      <color rgb="FF4C5F62"/>
      <name val="Calibri"/>
      <family val="2"/>
    </font>
    <font>
      <b/>
      <sz val="11"/>
      <color rgb="FFFFFFFF"/>
      <name val="Calibri"/>
      <family val="2"/>
    </font>
    <font>
      <sz val="11"/>
      <color rgb="FF1B2A2C"/>
      <name val="Calibri"/>
      <family val="2"/>
    </font>
    <font>
      <sz val="11"/>
      <color rgb="FF1B2A2C"/>
      <name val="Consolas"/>
      <family val="2"/>
    </font>
    <font>
      <i/>
      <sz val="10"/>
      <color rgb="FF9A5B0B"/>
      <name val="Calibri"/>
      <family val="2"/>
    </font>
    <font>
      <b/>
      <sz val="12"/>
      <color rgb="FF0B6A64"/>
      <name val="Calibri"/>
      <family val="2"/>
    </font>
    <font>
      <b/>
      <sz val="11"/>
      <color rgb="FF1B2A2C"/>
      <name val="Calibri"/>
      <family val="2"/>
    </font>
    <font>
      <sz val="10"/>
      <color rgb="FF4C5F62"/>
      <name val="Calibri"/>
      <family val="2"/>
    </font>
    <font>
      <b/>
      <sz val="13"/>
      <color rgb="FF0B6A64"/>
      <name val="Calibri"/>
      <family val="2"/>
    </font>
    <font>
      <b/>
      <sz val="11"/>
      <color rgb="FF0B6A64"/>
      <name val="Consolas"/>
      <family val="2"/>
    </font>
    <font>
      <u/>
      <sz val="11"/>
      <color theme="1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4"/>
      <color rgb="FF1B2A2C"/>
      <name val="Calibri"/>
      <family val="2"/>
    </font>
    <font>
      <b/>
      <sz val="14"/>
      <color theme="1"/>
      <name val="Calibri (Body)"/>
    </font>
    <font>
      <sz val="11"/>
      <color rgb="FF0B6A64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1"/>
      <color rgb="FF0B6A6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B6A64"/>
      </patternFill>
    </fill>
    <fill>
      <patternFill patternType="solid">
        <fgColor rgb="FFF6E9D6"/>
      </patternFill>
    </fill>
    <fill>
      <patternFill patternType="solid">
        <fgColor rgb="FFE7ECEC"/>
      </patternFill>
    </fill>
    <fill>
      <patternFill patternType="solid">
        <fgColor rgb="FFDCEBE9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rgb="FF0B6A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C9D5D5"/>
      </left>
      <right style="thin">
        <color rgb="FFC9D5D5"/>
      </right>
      <top style="thin">
        <color rgb="FFC9D5D5"/>
      </top>
      <bottom style="thin">
        <color rgb="FFC9D5D5"/>
      </bottom>
      <diagonal/>
    </border>
    <border>
      <left style="thin">
        <color rgb="FFC9D5D5"/>
      </left>
      <right/>
      <top style="thin">
        <color rgb="FFC9D5D5"/>
      </top>
      <bottom style="thin">
        <color rgb="FFC9D5D5"/>
      </bottom>
      <diagonal/>
    </border>
    <border>
      <left/>
      <right/>
      <top style="thin">
        <color rgb="FFC9D5D5"/>
      </top>
      <bottom style="thin">
        <color rgb="FFC9D5D5"/>
      </bottom>
      <diagonal/>
    </border>
    <border>
      <left/>
      <right style="thin">
        <color rgb="FFC9D5D5"/>
      </right>
      <top style="thin">
        <color rgb="FFC9D5D5"/>
      </top>
      <bottom style="thin">
        <color rgb="FFC9D5D5"/>
      </bottom>
      <diagonal/>
    </border>
    <border>
      <left style="thin">
        <color rgb="FFC9D5D5"/>
      </left>
      <right style="thin">
        <color rgb="FFC9D5D5"/>
      </right>
      <top/>
      <bottom style="thin">
        <color rgb="FFC9D5D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9D5D5"/>
      </right>
      <top style="medium">
        <color indexed="64"/>
      </top>
      <bottom style="thin">
        <color rgb="FFC9D5D5"/>
      </bottom>
      <diagonal/>
    </border>
    <border>
      <left style="thin">
        <color rgb="FFC9D5D5"/>
      </left>
      <right style="thin">
        <color rgb="FFC9D5D5"/>
      </right>
      <top style="medium">
        <color indexed="64"/>
      </top>
      <bottom style="thin">
        <color rgb="FFC9D5D5"/>
      </bottom>
      <diagonal/>
    </border>
    <border>
      <left style="thin">
        <color rgb="FFC9D5D5"/>
      </left>
      <right style="medium">
        <color indexed="64"/>
      </right>
      <top style="medium">
        <color indexed="64"/>
      </top>
      <bottom style="thin">
        <color rgb="FFC9D5D5"/>
      </bottom>
      <diagonal/>
    </border>
    <border>
      <left style="medium">
        <color indexed="64"/>
      </left>
      <right style="thin">
        <color rgb="FFC9D5D5"/>
      </right>
      <top style="thin">
        <color rgb="FFC9D5D5"/>
      </top>
      <bottom style="thin">
        <color rgb="FFC9D5D5"/>
      </bottom>
      <diagonal/>
    </border>
    <border>
      <left style="thin">
        <color rgb="FFC9D5D5"/>
      </left>
      <right style="medium">
        <color indexed="64"/>
      </right>
      <top style="thin">
        <color rgb="FFC9D5D5"/>
      </top>
      <bottom style="thin">
        <color rgb="FFC9D5D5"/>
      </bottom>
      <diagonal/>
    </border>
    <border>
      <left style="medium">
        <color indexed="64"/>
      </left>
      <right style="thin">
        <color rgb="FFC9D5D5"/>
      </right>
      <top style="thin">
        <color rgb="FFC9D5D5"/>
      </top>
      <bottom style="medium">
        <color indexed="64"/>
      </bottom>
      <diagonal/>
    </border>
    <border>
      <left style="thin">
        <color rgb="FFC9D5D5"/>
      </left>
      <right style="thin">
        <color rgb="FFC9D5D5"/>
      </right>
      <top style="thin">
        <color rgb="FFC9D5D5"/>
      </top>
      <bottom style="medium">
        <color indexed="64"/>
      </bottom>
      <diagonal/>
    </border>
    <border>
      <left style="thin">
        <color rgb="FFC9D5D5"/>
      </left>
      <right style="medium">
        <color indexed="64"/>
      </right>
      <top style="thin">
        <color rgb="FFC9D5D5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/>
    <xf numFmtId="0" fontId="4" fillId="5" borderId="1" xfId="0" applyFont="1" applyFill="1" applyBorder="1"/>
    <xf numFmtId="0" fontId="9" fillId="0" borderId="0" xfId="0" applyFont="1"/>
    <xf numFmtId="0" fontId="7" fillId="0" borderId="0" xfId="0" applyFont="1"/>
    <xf numFmtId="0" fontId="3" fillId="2" borderId="1" xfId="0" applyFont="1" applyFill="1" applyBorder="1"/>
    <xf numFmtId="0" fontId="8" fillId="0" borderId="1" xfId="0" applyFont="1" applyBorder="1"/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/>
    <xf numFmtId="0" fontId="3" fillId="2" borderId="1" xfId="0" applyFont="1" applyFill="1" applyBorder="1" applyAlignment="1">
      <alignment vertical="center" wrapText="1"/>
    </xf>
    <xf numFmtId="165" fontId="5" fillId="0" borderId="1" xfId="0" applyNumberFormat="1" applyFont="1" applyBorder="1"/>
    <xf numFmtId="20" fontId="5" fillId="0" borderId="1" xfId="0" applyNumberFormat="1" applyFont="1" applyBorder="1"/>
    <xf numFmtId="165" fontId="5" fillId="3" borderId="1" xfId="0" applyNumberFormat="1" applyFont="1" applyFill="1" applyBorder="1"/>
    <xf numFmtId="20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6" fillId="3" borderId="1" xfId="0" applyFont="1" applyFill="1" applyBorder="1"/>
    <xf numFmtId="165" fontId="5" fillId="4" borderId="1" xfId="0" applyNumberFormat="1" applyFont="1" applyFill="1" applyBorder="1"/>
    <xf numFmtId="20" fontId="5" fillId="4" borderId="1" xfId="0" applyNumberFormat="1" applyFont="1" applyFill="1" applyBorder="1"/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5" fillId="0" borderId="0" xfId="0" applyFont="1"/>
    <xf numFmtId="166" fontId="5" fillId="0" borderId="0" xfId="0" applyNumberFormat="1" applyFont="1"/>
    <xf numFmtId="0" fontId="12" fillId="5" borderId="1" xfId="1" applyFill="1" applyBorder="1"/>
    <xf numFmtId="0" fontId="8" fillId="4" borderId="1" xfId="0" applyFont="1" applyFill="1" applyBorder="1"/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2" fillId="0" borderId="0" xfId="1"/>
    <xf numFmtId="0" fontId="0" fillId="0" borderId="0" xfId="0" applyAlignment="1">
      <alignment horizontal="center"/>
    </xf>
    <xf numFmtId="0" fontId="16" fillId="0" borderId="0" xfId="0" applyFont="1"/>
    <xf numFmtId="0" fontId="17" fillId="0" borderId="1" xfId="0" applyFont="1" applyBorder="1" applyAlignment="1">
      <alignment horizontal="left" vertical="center"/>
    </xf>
    <xf numFmtId="0" fontId="19" fillId="7" borderId="12" xfId="0" applyFont="1" applyFill="1" applyBorder="1" applyAlignment="1">
      <alignment horizontal="center" vertical="center"/>
    </xf>
    <xf numFmtId="0" fontId="20" fillId="7" borderId="13" xfId="0" applyFont="1" applyFill="1" applyBorder="1"/>
    <xf numFmtId="0" fontId="21" fillId="0" borderId="1" xfId="1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/>
    </xf>
    <xf numFmtId="0" fontId="11" fillId="6" borderId="19" xfId="0" applyFont="1" applyFill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 indent="1"/>
    </xf>
    <xf numFmtId="0" fontId="8" fillId="8" borderId="9" xfId="0" applyFont="1" applyFill="1" applyBorder="1"/>
    <xf numFmtId="0" fontId="9" fillId="8" borderId="0" xfId="0" applyFont="1" applyFill="1"/>
    <xf numFmtId="0" fontId="0" fillId="8" borderId="0" xfId="0" applyFill="1"/>
    <xf numFmtId="0" fontId="0" fillId="8" borderId="10" xfId="0" applyFill="1" applyBorder="1"/>
    <xf numFmtId="0" fontId="6" fillId="8" borderId="0" xfId="0" applyFont="1" applyFill="1"/>
    <xf numFmtId="0" fontId="13" fillId="8" borderId="7" xfId="0" applyFont="1" applyFill="1" applyBorder="1" applyAlignment="1">
      <alignment horizontal="left"/>
    </xf>
    <xf numFmtId="0" fontId="0" fillId="8" borderId="7" xfId="0" applyFill="1" applyBorder="1"/>
    <xf numFmtId="0" fontId="0" fillId="8" borderId="8" xfId="0" applyFill="1" applyBorder="1"/>
    <xf numFmtId="0" fontId="15" fillId="8" borderId="6" xfId="0" applyFont="1" applyFill="1" applyBorder="1"/>
    <xf numFmtId="0" fontId="2" fillId="8" borderId="9" xfId="0" applyFont="1" applyFill="1" applyBorder="1"/>
    <xf numFmtId="0" fontId="8" fillId="8" borderId="11" xfId="0" applyFont="1" applyFill="1" applyBorder="1"/>
    <xf numFmtId="0" fontId="10" fillId="5" borderId="14" xfId="0" applyFont="1" applyFill="1" applyBorder="1" applyAlignment="1" applyProtection="1">
      <alignment horizontal="left" vertical="center"/>
      <protection locked="0"/>
    </xf>
    <xf numFmtId="0" fontId="4" fillId="5" borderId="5" xfId="0" applyFont="1" applyFill="1" applyBorder="1" applyProtection="1">
      <protection locked="0"/>
    </xf>
    <xf numFmtId="0" fontId="21" fillId="9" borderId="1" xfId="1" applyFont="1" applyFill="1" applyBorder="1" applyAlignment="1">
      <alignment horizontal="left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3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13">
    <dxf>
      <font>
        <b/>
        <color rgb="FF9A5B0B"/>
      </font>
      <fill>
        <patternFill patternType="solid">
          <bgColor rgb="FFF6E9D6"/>
        </patternFill>
      </fill>
    </dxf>
    <dxf>
      <font>
        <i/>
        <color rgb="FF7C8D90"/>
      </font>
      <fill>
        <patternFill patternType="solid">
          <bgColor rgb="FFE7ECEC"/>
        </patternFill>
      </fill>
    </dxf>
    <dxf>
      <fill>
        <patternFill patternType="solid">
          <bgColor rgb="FFE1E5F4"/>
        </patternFill>
      </fill>
    </dxf>
    <dxf>
      <font>
        <b/>
        <color rgb="FF9A5B0B"/>
      </font>
      <fill>
        <patternFill patternType="solid">
          <bgColor rgb="FFF6E9D6"/>
        </patternFill>
      </fill>
    </dxf>
    <dxf>
      <font>
        <i/>
        <color rgb="FF7C8D90"/>
      </font>
      <fill>
        <patternFill patternType="solid">
          <bgColor rgb="FFE7ECEC"/>
        </patternFill>
      </fill>
    </dxf>
    <dxf>
      <fill>
        <patternFill patternType="solid">
          <bgColor rgb="FFE1E5F4"/>
        </patternFill>
      </fill>
    </dxf>
    <dxf>
      <font>
        <b/>
        <color rgb="FF9A5B0B"/>
      </font>
      <fill>
        <patternFill patternType="solid">
          <bgColor rgb="FFF6E9D6"/>
        </patternFill>
      </fill>
    </dxf>
    <dxf>
      <font>
        <i/>
        <color rgb="FF7C8D90"/>
      </font>
      <fill>
        <patternFill patternType="solid">
          <bgColor rgb="FFE7ECEC"/>
        </patternFill>
      </fill>
    </dxf>
    <dxf>
      <fill>
        <patternFill patternType="solid">
          <bgColor rgb="FFE1E5F4"/>
        </patternFill>
      </fill>
    </dxf>
    <dxf>
      <fill>
        <patternFill patternType="solid">
          <bgColor rgb="FFF4F7F7"/>
        </patternFill>
      </fill>
    </dxf>
    <dxf>
      <font>
        <b/>
        <color rgb="FF9A5B0B"/>
      </font>
      <fill>
        <patternFill patternType="solid">
          <bgColor rgb="FFF6E9D6"/>
        </patternFill>
      </fill>
    </dxf>
    <dxf>
      <font>
        <i/>
        <color rgb="FF7C8D90"/>
      </font>
      <fill>
        <patternFill patternType="solid">
          <bgColor rgb="FFE7ECEC"/>
        </patternFill>
      </fill>
    </dxf>
    <dxf>
      <fill>
        <patternFill patternType="solid">
          <bgColor rgb="FFE1E5F4"/>
        </patternFill>
      </fill>
    </dxf>
  </dxfs>
  <tableStyles count="0" defaultTableStyle="TableStyleMedium9" defaultPivotStyle="PivotStyleLight16"/>
  <colors>
    <mruColors>
      <color rgb="FF0B6A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762182</xdr:colOff>
      <xdr:row>0</xdr:row>
      <xdr:rowOff>0</xdr:rowOff>
    </xdr:from>
    <xdr:to>
      <xdr:col>5</xdr:col>
      <xdr:colOff>1667934</xdr:colOff>
      <xdr:row>6</xdr:row>
      <xdr:rowOff>83190</xdr:rowOff>
    </xdr:to>
    <xdr:pic>
      <xdr:nvPicPr>
        <xdr:cNvPr id="2" name="Picture 1" descr="A logo of a sun and a spiral&#10;&#10;AI-generated content may be incorrect.">
          <a:extLst>
            <a:ext uri="{FF2B5EF4-FFF2-40B4-BE49-F238E27FC236}">
              <a16:creationId xmlns:a16="http://schemas.microsoft.com/office/drawing/2014/main" id="{5D99A715-D3FF-B530-C15A-AC72F8782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182" y="0"/>
          <a:ext cx="905752" cy="1344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google.com/document/d/1bp3JEgwxagtFPWXQUQYmK5pdPaHPrJ7buqR2iRRj9TQ/edit" TargetMode="External"/><Relationship Id="rId21" Type="http://schemas.openxmlformats.org/officeDocument/2006/relationships/hyperlink" Target="https://docs.google.com/document/d/1XEJgXriKqbnXTs7RrUm-i_euG5d9c__bM9MPp1_IC7k/edit" TargetMode="External"/><Relationship Id="rId42" Type="http://schemas.openxmlformats.org/officeDocument/2006/relationships/hyperlink" Target="https://docs.google.com/document/d/1uVgmQHBjr4x8p97msRyxSnCkzO5I-ceXhhl06bQbui4/edit" TargetMode="External"/><Relationship Id="rId47" Type="http://schemas.openxmlformats.org/officeDocument/2006/relationships/hyperlink" Target="https://docs.google.com/document/d/1LrlzyBCPbadL_OkATkesElwSQbi-GLEmJaZdOjq1VqY/edit" TargetMode="External"/><Relationship Id="rId63" Type="http://schemas.openxmlformats.org/officeDocument/2006/relationships/hyperlink" Target="https://docs.google.com/document/d/1RESrLXX3i1PRWI4ebJ0-g9ga0hLFlVjIv6025DFmroY/edit" TargetMode="External"/><Relationship Id="rId68" Type="http://schemas.openxmlformats.org/officeDocument/2006/relationships/hyperlink" Target="https://docs.google.com/document/d/1OaznKzK8_hNGMhDepgGYRHDZsHmp4madvMhg-xZR6Fw/edit" TargetMode="External"/><Relationship Id="rId84" Type="http://schemas.openxmlformats.org/officeDocument/2006/relationships/hyperlink" Target="https://docs.google.com/document/d/10ahh1UlA72tWCSyysZ8Dfs-TYBGLrJJsQvdKz2rZOvU/edit?tab=t.0" TargetMode="External"/><Relationship Id="rId89" Type="http://schemas.openxmlformats.org/officeDocument/2006/relationships/drawing" Target="../drawings/drawing1.xml"/><Relationship Id="rId16" Type="http://schemas.openxmlformats.org/officeDocument/2006/relationships/hyperlink" Target="https://docs.google.com/document/d/11-CAVQBsXmtnB1w2-Bd_Rh91LCAcR1dtNdJZuYVRVk8/edit" TargetMode="External"/><Relationship Id="rId11" Type="http://schemas.openxmlformats.org/officeDocument/2006/relationships/hyperlink" Target="https://docs.google.com/document/d/1PfXWlUMxUqhOnWPDzwV50JrbeJNhks9ZNIIbLDEd6xk/edit?tab=t.0" TargetMode="External"/><Relationship Id="rId32" Type="http://schemas.openxmlformats.org/officeDocument/2006/relationships/hyperlink" Target="https://docs.google.com/document/d/1gZrjZtiJEWqusQLiZQ_untoAogG8qiOVZpBi3je5zbI/edit" TargetMode="External"/><Relationship Id="rId37" Type="http://schemas.openxmlformats.org/officeDocument/2006/relationships/hyperlink" Target="https://docs.google.com/document/d/1bKTCwWpYEe4AW8jH4hyOW_LdedbcnWKi3hjUzeAucUY/edit" TargetMode="External"/><Relationship Id="rId53" Type="http://schemas.openxmlformats.org/officeDocument/2006/relationships/hyperlink" Target="https://docs.google.com/document/d/1G8f3HKwKVfB_3iOWOysh1DYYTiw7mNcdAILbRnLMrdI/edit" TargetMode="External"/><Relationship Id="rId58" Type="http://schemas.openxmlformats.org/officeDocument/2006/relationships/hyperlink" Target="https://docs.google.com/document/d/12ExfzzyjULL1USQLquaae2TR99aYUrFHv2UKWA3Wjk0/edit" TargetMode="External"/><Relationship Id="rId74" Type="http://schemas.openxmlformats.org/officeDocument/2006/relationships/hyperlink" Target="https://docs.google.com/document/d/1UKExGUtG_DCTE9NPios0dA17pvWS4zmYzJ3-KXxzHIc/edit" TargetMode="External"/><Relationship Id="rId79" Type="http://schemas.openxmlformats.org/officeDocument/2006/relationships/hyperlink" Target="https://docs.google.com/document/d/1nUE0huDW6qWI5tVrJ3iP4G1MJFaAOBYVARJi3Z31Ia4/edit?tab=t.0" TargetMode="External"/><Relationship Id="rId5" Type="http://schemas.openxmlformats.org/officeDocument/2006/relationships/hyperlink" Target="https://docs.google.com/document/d/1NzX1_crq2QfLINhScJy_zMOwYx-sfnp4KRGGf09xLkc/edit" TargetMode="External"/><Relationship Id="rId14" Type="http://schemas.openxmlformats.org/officeDocument/2006/relationships/hyperlink" Target="https://docs.google.com/document/d/1rMC4qnEq8B4Toqu9qHy_QqXD6S-wCJNk78pOqrjK3ao/edit" TargetMode="External"/><Relationship Id="rId22" Type="http://schemas.openxmlformats.org/officeDocument/2006/relationships/hyperlink" Target="https://docs.google.com/document/d/1mIF2CbdTfYUuyiuDGMLRdzrjqcb2ejiacCbHsmC3HLE/edit" TargetMode="External"/><Relationship Id="rId27" Type="http://schemas.openxmlformats.org/officeDocument/2006/relationships/hyperlink" Target="https://docs.google.com/document/d/1OY8EwQ3M9LdjQNJe4r8UuWvTtzudnVD5KwFMkkwCTNM/edit" TargetMode="External"/><Relationship Id="rId30" Type="http://schemas.openxmlformats.org/officeDocument/2006/relationships/hyperlink" Target="https://docs.google.com/document/d/1yXLXo1F6qZiwyyBeO-cGV2Nf-KwOgwb1Ic6oCZ2l-Tw/edit" TargetMode="External"/><Relationship Id="rId35" Type="http://schemas.openxmlformats.org/officeDocument/2006/relationships/hyperlink" Target="https://docs.google.com/document/d/1LHXI3PzbfDgdE1lgYGhGrgD6Gtv2-0zxLbXKbHUUNTg/edit" TargetMode="External"/><Relationship Id="rId43" Type="http://schemas.openxmlformats.org/officeDocument/2006/relationships/hyperlink" Target="https://docs.google.com/document/d/1LalX70Gxnv6Zoce4HKwMuyPypzEdWxB3ClIj0wE8L8E/edit" TargetMode="External"/><Relationship Id="rId48" Type="http://schemas.openxmlformats.org/officeDocument/2006/relationships/hyperlink" Target="https://docs.google.com/document/d/1qSbJSAQcZKP0E2eKOa6zUvS00xVzr2Hn7Uq3ptYdLCY/edit" TargetMode="External"/><Relationship Id="rId56" Type="http://schemas.openxmlformats.org/officeDocument/2006/relationships/hyperlink" Target="https://docs.google.com/document/d/1qUXLI8RzLHI_jR31EqDS6pi-V2Q_0SCDGMrRGlK6h50/edit" TargetMode="External"/><Relationship Id="rId64" Type="http://schemas.openxmlformats.org/officeDocument/2006/relationships/hyperlink" Target="https://docs.google.com/document/d/1OBNowRxlAbX72bk_2BEb6qf_y3EpDMvV5_LNPc34esw/edit?tab=t.0" TargetMode="External"/><Relationship Id="rId69" Type="http://schemas.openxmlformats.org/officeDocument/2006/relationships/hyperlink" Target="https://docs.google.com/document/d/1_Cj0VVU1LMnUGC-RXJE8netDtS66izqLNIXyFPUAOPA/edit" TargetMode="External"/><Relationship Id="rId77" Type="http://schemas.openxmlformats.org/officeDocument/2006/relationships/hyperlink" Target="https://docs.google.com/document/d/1ULEBy4WsNJogcJGvA_Ob1bWGCsuBZpMXLdODiwSBQtg/edit?tab=t.0" TargetMode="External"/><Relationship Id="rId8" Type="http://schemas.openxmlformats.org/officeDocument/2006/relationships/hyperlink" Target="https://docs.google.com/document/d/1vNHwED1FastDbwedqv8sw0GovCCN6lf3gvzGy8NexYA/edit" TargetMode="External"/><Relationship Id="rId51" Type="http://schemas.openxmlformats.org/officeDocument/2006/relationships/hyperlink" Target="https://docs.google.com/document/d/1f8GzfvlVKsImDxhCcZh4jxt7lOw65T1up1_4kfVTei8/edit" TargetMode="External"/><Relationship Id="rId72" Type="http://schemas.openxmlformats.org/officeDocument/2006/relationships/hyperlink" Target="https://docs.google.com/document/d/1RgT_mZnPIAOaprJl5JARhPpe2DsSYI8RXIBL7YVkBS0/edit" TargetMode="External"/><Relationship Id="rId80" Type="http://schemas.openxmlformats.org/officeDocument/2006/relationships/hyperlink" Target="https://docs.google.com/document/d/1cjM_RuWsqvHrAakzlhNa_GOIxrHkuwZyY5Oo3CEtmZE/edit?tab=t.0" TargetMode="External"/><Relationship Id="rId85" Type="http://schemas.openxmlformats.org/officeDocument/2006/relationships/hyperlink" Target="https://docs.google.com/document/d/1mJsrQxg8Tr-KrYMr7Jr63EfGoMxS1iA0DKOUdWOgxD4/edit?tab=t.0" TargetMode="External"/><Relationship Id="rId3" Type="http://schemas.openxmlformats.org/officeDocument/2006/relationships/hyperlink" Target="https://docs.google.com/document/d/1ku4p_LsRUImNzo2qz0H7ywAPjhQKrCjef8CQmeRQR9U/edit" TargetMode="External"/><Relationship Id="rId12" Type="http://schemas.openxmlformats.org/officeDocument/2006/relationships/hyperlink" Target="https://docs.google.com/document/d/1HIe0JUmvzmCTBbn-egjjzCq0cqX9FIlB6gP1nX0b97U/edit" TargetMode="External"/><Relationship Id="rId17" Type="http://schemas.openxmlformats.org/officeDocument/2006/relationships/hyperlink" Target="https://docs.google.com/document/d/1F7BJ_PgtzYjdP4wOP3AigCS4UvzgxDpAczxIXm17RQI/edit" TargetMode="External"/><Relationship Id="rId25" Type="http://schemas.openxmlformats.org/officeDocument/2006/relationships/hyperlink" Target="https://docs.google.com/document/d/1UH9_4Z4gqpVIedYvctzf2HKAdJAwFI_-VvE1emWpFDU/edit" TargetMode="External"/><Relationship Id="rId33" Type="http://schemas.openxmlformats.org/officeDocument/2006/relationships/hyperlink" Target="https://docs.google.com/document/d/1WlfnTYl3392_2D2hcbxlBovh1XJE62Xza_jGCnYt4No/edit" TargetMode="External"/><Relationship Id="rId38" Type="http://schemas.openxmlformats.org/officeDocument/2006/relationships/hyperlink" Target="https://docs.google.com/document/d/1Gk0Ius_QwUNSMhTTcRNxYca4qVp5TjiMz-9AxDklsk8/edit" TargetMode="External"/><Relationship Id="rId46" Type="http://schemas.openxmlformats.org/officeDocument/2006/relationships/hyperlink" Target="https://docs.google.com/document/d/1Suern6TdaNO_MFfXsUKIZBH2hHjhw41N6-gtHqcS3hg/edit" TargetMode="External"/><Relationship Id="rId59" Type="http://schemas.openxmlformats.org/officeDocument/2006/relationships/hyperlink" Target="https://docs.google.com/document/d/15YyeiOgmVTzB3GeJ81_x7aH8OLzaSQ2FPGgdEgdIgGw/edit" TargetMode="External"/><Relationship Id="rId67" Type="http://schemas.openxmlformats.org/officeDocument/2006/relationships/hyperlink" Target="https://docs.google.com/document/d/1KpafriYTigOxaR0UTrrRztsfiBVTI1PTtSYOkOfcTq8/edit" TargetMode="External"/><Relationship Id="rId20" Type="http://schemas.openxmlformats.org/officeDocument/2006/relationships/hyperlink" Target="https://docs.google.com/document/d/1DkZ-a0Uswl_dvJWI8xorjHtld68yGEXLUhdDui4-tdk/edit" TargetMode="External"/><Relationship Id="rId41" Type="http://schemas.openxmlformats.org/officeDocument/2006/relationships/hyperlink" Target="https://docs.google.com/document/d/1BU9GI1yl2pt3AnsMnkjvVGebrk_NUF4ELKFuFquOS-4/edit" TargetMode="External"/><Relationship Id="rId54" Type="http://schemas.openxmlformats.org/officeDocument/2006/relationships/hyperlink" Target="https://docs.google.com/document/d/194lTPf8Iai3dGMspqM-ujkcNSgcRTPOm31WG_vIgX6M/edit" TargetMode="External"/><Relationship Id="rId62" Type="http://schemas.openxmlformats.org/officeDocument/2006/relationships/hyperlink" Target="https://docs.google.com/document/d/15K37zt9gU4MfZh50jsoIO0Ufp-yGsU2sqbTK4JkxOmM/edit" TargetMode="External"/><Relationship Id="rId70" Type="http://schemas.openxmlformats.org/officeDocument/2006/relationships/hyperlink" Target="https://docs.google.com/document/d/1GcU3tx6ANWK152FC9bRwb9aqEFJLZ4Z52jnZbQ1oXko/edit?tab=t.0" TargetMode="External"/><Relationship Id="rId75" Type="http://schemas.openxmlformats.org/officeDocument/2006/relationships/hyperlink" Target="https://docs.google.com/document/d/1ys3_Zm_RKq2wX2ZNDfrYQ9Y3ewp0Acvyvo1mwk2imNs/edit" TargetMode="External"/><Relationship Id="rId83" Type="http://schemas.openxmlformats.org/officeDocument/2006/relationships/hyperlink" Target="https://docs.google.com/document/d/1bhAOHEKOw_-OxA6KSkk-WKMaCpe4BPgi8KwThDB-UbY/edit?tab=t.0" TargetMode="External"/><Relationship Id="rId88" Type="http://schemas.openxmlformats.org/officeDocument/2006/relationships/hyperlink" Target="https://docs.google.com/document/d/1QqV7zO-c-Te3AnfGPiSnrvjql0M2SGfB9qtOB51AwLI/edit?tab=t.0" TargetMode="External"/><Relationship Id="rId1" Type="http://schemas.openxmlformats.org/officeDocument/2006/relationships/hyperlink" Target="https://docs.google.com/document/d/1CjiP_UfPTf7uuUX4mdToNqSdJTp6GC5leHLCUlzxofs/edit" TargetMode="External"/><Relationship Id="rId6" Type="http://schemas.openxmlformats.org/officeDocument/2006/relationships/hyperlink" Target="https://docs.google.com/document/d/1NpOpF_2WhAJ0vSPuj8kq6tjan_hXs-A1AlDR_VqtXNg/edit?tab=t.0" TargetMode="External"/><Relationship Id="rId15" Type="http://schemas.openxmlformats.org/officeDocument/2006/relationships/hyperlink" Target="https://docs.google.com/document/d/1_Fen5P4GsDf_qAzNmeikoyplnv-jOlICDQ4AH0uJLgE/edit" TargetMode="External"/><Relationship Id="rId23" Type="http://schemas.openxmlformats.org/officeDocument/2006/relationships/hyperlink" Target="https://docs.google.com/document/d/13rSbeh-LSNzpVZO58f99u4GAIgESULM9pQV8IoTE9BA/edit?tab=t.0" TargetMode="External"/><Relationship Id="rId28" Type="http://schemas.openxmlformats.org/officeDocument/2006/relationships/hyperlink" Target="https://docs.google.com/document/d/18RAByLmThBBxS14wALUrCbiK6noSWeZAI6HWjBMb1Ks/edit" TargetMode="External"/><Relationship Id="rId36" Type="http://schemas.openxmlformats.org/officeDocument/2006/relationships/hyperlink" Target="https://docs.google.com/document/d/1hPxVH-KfxliTi-AweWmLw3zA3y2721zj1MnZ0z6_CkQ/edit" TargetMode="External"/><Relationship Id="rId49" Type="http://schemas.openxmlformats.org/officeDocument/2006/relationships/hyperlink" Target="https://docs.google.com/document/d/1a4v2lq5dAPGVtgxZzGa8aeuu7jIFAiKygAoy_Xwl7Ic/edit" TargetMode="External"/><Relationship Id="rId57" Type="http://schemas.openxmlformats.org/officeDocument/2006/relationships/hyperlink" Target="https://docs.google.com/document/d/1wS6msCZ2fphVmryTwIZcYGzQymTg3OTJOt_qbbnfNEQ/edit" TargetMode="External"/><Relationship Id="rId10" Type="http://schemas.openxmlformats.org/officeDocument/2006/relationships/hyperlink" Target="https://docs.google.com/document/d/1ZpXyvAwiRpxBv_6MiMeKeK0KZmcERi2BjtjsGb8rs4I/edit" TargetMode="External"/><Relationship Id="rId31" Type="http://schemas.openxmlformats.org/officeDocument/2006/relationships/hyperlink" Target="https://docs.google.com/document/d/1Bjl5H0L1_-9gHoB6c_LBUgERRUCBN_d3aLJ6Y4aJQTI/edit" TargetMode="External"/><Relationship Id="rId44" Type="http://schemas.openxmlformats.org/officeDocument/2006/relationships/hyperlink" Target="https://docs.google.com/document/d/1cwftH0VQwnH9iy0ISpZLgSbBkDIT8GB6lj8IFLEr9u4/edit?tab=t.0" TargetMode="External"/><Relationship Id="rId52" Type="http://schemas.openxmlformats.org/officeDocument/2006/relationships/hyperlink" Target="https://docs.google.com/document/d/1yJvrYsVotExR3aK-U94VpgXPZLZu1wTRR2Iqd1OEJIg/edit" TargetMode="External"/><Relationship Id="rId60" Type="http://schemas.openxmlformats.org/officeDocument/2006/relationships/hyperlink" Target="https://docs.google.com/document/d/1A3w0idL8ULCyXv3gIDJW3f6hKVA3BemiS_GR6ywlxQo/edit" TargetMode="External"/><Relationship Id="rId65" Type="http://schemas.openxmlformats.org/officeDocument/2006/relationships/hyperlink" Target="https://docs.google.com/document/d/1mfwP1vEZGL_Kpe5qHfHWVPDjysVEQwbv-4c4jerarws/edit" TargetMode="External"/><Relationship Id="rId73" Type="http://schemas.openxmlformats.org/officeDocument/2006/relationships/hyperlink" Target="https://docs.google.com/document/d/1VZS_vxym8HwI0NLv_njcbxqNdgHEeNuRuQpuStHP2ZY/edit" TargetMode="External"/><Relationship Id="rId78" Type="http://schemas.openxmlformats.org/officeDocument/2006/relationships/hyperlink" Target="https://docs.google.com/document/d/1Vh7copFe2rbX6ATeoywXKa_7AB9l8Tixv8BbalxRq5Y/edit?tab=t.0" TargetMode="External"/><Relationship Id="rId81" Type="http://schemas.openxmlformats.org/officeDocument/2006/relationships/hyperlink" Target="https://docs.google.com/document/d/1HenZ6zcwiLhApLG6IYUsUzhFPEOz9bkWFvhbQoYTHJ4/edit?tab=t.0" TargetMode="External"/><Relationship Id="rId86" Type="http://schemas.openxmlformats.org/officeDocument/2006/relationships/hyperlink" Target="https://docs.google.com/document/d/1K7VHqDRzErJxVFCRzIW-F3X_O29yBIFTE5R3XFxcaEQ/edit?tab=t.0" TargetMode="External"/><Relationship Id="rId4" Type="http://schemas.openxmlformats.org/officeDocument/2006/relationships/hyperlink" Target="https://docs.google.com/document/d/1b_BwtWWlI7A9QpOYW3YZdQsEYmAYesTLPBHM0FTyUVo/edit" TargetMode="External"/><Relationship Id="rId9" Type="http://schemas.openxmlformats.org/officeDocument/2006/relationships/hyperlink" Target="https://docs.google.com/document/d/1Ef23Ir8S21fRZ5Sq4FCDA6jtLUii05-ilIWVosLf5o4/edit" TargetMode="External"/><Relationship Id="rId13" Type="http://schemas.openxmlformats.org/officeDocument/2006/relationships/hyperlink" Target="https://docs.google.com/document/d/17T7kJVgKJH6sfxjxS9DzReCwNEEDdCnMU83OjDGhxPw/edit" TargetMode="External"/><Relationship Id="rId18" Type="http://schemas.openxmlformats.org/officeDocument/2006/relationships/hyperlink" Target="https://docs.google.com/document/d/18q9aLsY_UyhlPZ6bMY-1beNB8NHd6G9V6wW2t1TD8mo/edit" TargetMode="External"/><Relationship Id="rId39" Type="http://schemas.openxmlformats.org/officeDocument/2006/relationships/hyperlink" Target="https://docs.google.com/document/d/1tDND1QjXWeKDpiqxucS1Tq1ZNcQz7nWCOQ9oYMBeAqQ/edit" TargetMode="External"/><Relationship Id="rId34" Type="http://schemas.openxmlformats.org/officeDocument/2006/relationships/hyperlink" Target="https://docs.google.com/document/d/1grb_ZoBBZ4SsPSGEPkuovrjQv0bQ8XjyG6YFygolP6k/edit" TargetMode="External"/><Relationship Id="rId50" Type="http://schemas.openxmlformats.org/officeDocument/2006/relationships/hyperlink" Target="https://docs.google.com/document/d/1oIfqKSIusiYUeShn5zRhY0cQc3r3mkm_VS8rZoSRoq4/edit" TargetMode="External"/><Relationship Id="rId55" Type="http://schemas.openxmlformats.org/officeDocument/2006/relationships/hyperlink" Target="https://docs.google.com/document/d/1H-ye3QpYW3X_azXhGBnll7a4ictaK-3IuCdJF-DSa3g/edit" TargetMode="External"/><Relationship Id="rId76" Type="http://schemas.openxmlformats.org/officeDocument/2006/relationships/hyperlink" Target="https://docs.google.com/document/d/1PUid0chcASpaf5s3mAR-7CIjDzNAcptI6WhaZaPjG4Y/edit?tab=t.0" TargetMode="External"/><Relationship Id="rId7" Type="http://schemas.openxmlformats.org/officeDocument/2006/relationships/hyperlink" Target="https://docs.google.com/document/d/1Ms7lxl0KsLkTcEKgcOXM_P4u1giy1Oy7EMm4YtdqnSM/edit" TargetMode="External"/><Relationship Id="rId71" Type="http://schemas.openxmlformats.org/officeDocument/2006/relationships/hyperlink" Target="https://docs.google.com/document/d/1u6NqCx49RHPSZyDbR5CyxdV-pc03YDdZhrKsWh_7Pjc/edit?tab=t.0" TargetMode="External"/><Relationship Id="rId2" Type="http://schemas.openxmlformats.org/officeDocument/2006/relationships/hyperlink" Target="https://docs.google.com/document/d/11a_c4gngPUbFhdyLQ00aK0JfjGhGtEILhrlQmYiKRyY/edit" TargetMode="External"/><Relationship Id="rId29" Type="http://schemas.openxmlformats.org/officeDocument/2006/relationships/hyperlink" Target="https://docs.google.com/document/d/15ay-PO4aIJJ-SWBUoNeIePEAJNYZQVhxCBMFLWm8AwQ/edit" TargetMode="External"/><Relationship Id="rId24" Type="http://schemas.openxmlformats.org/officeDocument/2006/relationships/hyperlink" Target="https://docs.google.com/document/d/1OkZGqN3NGzxBCif6sVsC0mB2jxePImY0C9jXqDA11UQ/edit?tab=t.0" TargetMode="External"/><Relationship Id="rId40" Type="http://schemas.openxmlformats.org/officeDocument/2006/relationships/hyperlink" Target="https://docs.google.com/document/d/1WXcmlldxuU9ZRlfOecshq4cKuSMqPvSoqNkKhSjc9eI/edit" TargetMode="External"/><Relationship Id="rId45" Type="http://schemas.openxmlformats.org/officeDocument/2006/relationships/hyperlink" Target="https://docs.google.com/document/d/1IfJfe80YgrycOI-7cgjmOmTg7RAT8wUhXQO6TH2rI0Y/edit" TargetMode="External"/><Relationship Id="rId66" Type="http://schemas.openxmlformats.org/officeDocument/2006/relationships/hyperlink" Target="https://docs.google.com/document/d/16kFmVAggg0vLm7p0sd8Pj7qu3-Sbsk-RlGQ4WZG0gFM/edit" TargetMode="External"/><Relationship Id="rId87" Type="http://schemas.openxmlformats.org/officeDocument/2006/relationships/hyperlink" Target="https://docs.google.com/document/d/1HHNolD9NQiH3BV1uvP9MwhWmnhSs_b4p7CTasLa9h6s/edit?tab=t.0" TargetMode="External"/><Relationship Id="rId61" Type="http://schemas.openxmlformats.org/officeDocument/2006/relationships/hyperlink" Target="https://docs.google.com/document/d/1ZudQwrvsqN_SqVPf9gX0q4UMNLs14_9lStPXagb0ykY/edit" TargetMode="External"/><Relationship Id="rId82" Type="http://schemas.openxmlformats.org/officeDocument/2006/relationships/hyperlink" Target="https://docs.google.com/document/d/1W2ue_sm5_kjPgcHu-Di-fAZ0d0HC9R86Km-WZvuL3lg/edit?tab=t.0" TargetMode="External"/><Relationship Id="rId19" Type="http://schemas.openxmlformats.org/officeDocument/2006/relationships/hyperlink" Target="https://docs.google.com/document/d/1GJgQC-cgi538TuZ2fww0K-asFspAEMaJ8Cgc4_p-nTo/ed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us06web.zoom.us/j/83584043063?pwd=jCtglL3abPJjT8G7hkqM0bZcCens5V.1" TargetMode="External"/><Relationship Id="rId2" Type="http://schemas.openxmlformats.org/officeDocument/2006/relationships/hyperlink" Target="https://us06web.zoom.us/j/83328044957?pwd=aZ7BPnByhyz0PAbDZVePTNA8Lx0aeS.1" TargetMode="External"/><Relationship Id="rId1" Type="http://schemas.openxmlformats.org/officeDocument/2006/relationships/hyperlink" Target="https://docs.google.com/document/d/1tCU4lj82SkaB-l9-qoiTatDwwGp6qc-x4jbUuTcIDLI/edit?tab=t.0" TargetMode="External"/><Relationship Id="rId6" Type="http://schemas.openxmlformats.org/officeDocument/2006/relationships/hyperlink" Target="https://docs.google.com/document/d/1cjM_RuWsqvHrAakzlhNa_GOIxrHkuwZyY5Oo3CEtmZE/edit?tab=t.0" TargetMode="External"/><Relationship Id="rId5" Type="http://schemas.openxmlformats.org/officeDocument/2006/relationships/hyperlink" Target="https://us06web.zoom.us/j/89027205538?pwd=OImSBiaCEAgADybEUCETlCL250EPBS.1" TargetMode="External"/><Relationship Id="rId4" Type="http://schemas.openxmlformats.org/officeDocument/2006/relationships/hyperlink" Target="https://us06web.zoom.us/j/82664554252?pwd=3w0yR8wFzav06Rgnxo87j3FZVtcKoH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zoomScale="150" zoomScaleNormal="150" workbookViewId="0">
      <pane ySplit="8" topLeftCell="A9" activePane="bottomLeft" state="frozen"/>
      <selection pane="bottomLeft" activeCell="E8" sqref="E8"/>
    </sheetView>
  </sheetViews>
  <sheetFormatPr baseColWidth="10" defaultColWidth="8.85546875" defaultRowHeight="15"/>
  <cols>
    <col min="1" max="1" width="11.140625" customWidth="1"/>
    <col min="2" max="5" width="24.85546875" customWidth="1"/>
    <col min="6" max="6" width="31.28515625" customWidth="1"/>
  </cols>
  <sheetData>
    <row r="1" spans="1:7" ht="18.75">
      <c r="A1" s="62" t="s">
        <v>649</v>
      </c>
      <c r="B1" s="60"/>
      <c r="C1" s="56"/>
      <c r="D1" s="59" t="s">
        <v>542</v>
      </c>
      <c r="E1" s="60"/>
      <c r="F1" s="61"/>
    </row>
    <row r="2" spans="1:7" ht="15.75" thickBot="1">
      <c r="A2" s="56"/>
      <c r="B2" s="56"/>
      <c r="C2" s="56"/>
      <c r="D2" s="56"/>
      <c r="E2" s="56"/>
      <c r="F2" s="57"/>
    </row>
    <row r="3" spans="1:7" ht="18" thickBot="1">
      <c r="A3" s="54" t="s">
        <v>647</v>
      </c>
      <c r="B3" s="65" t="s">
        <v>68</v>
      </c>
      <c r="C3" s="63" t="s">
        <v>648</v>
      </c>
      <c r="D3" s="56"/>
      <c r="E3" s="56"/>
      <c r="F3" s="57"/>
    </row>
    <row r="4" spans="1:7">
      <c r="A4" s="54" t="s">
        <v>1</v>
      </c>
      <c r="B4" s="66" t="s">
        <v>655</v>
      </c>
      <c r="C4" s="56"/>
      <c r="D4" s="56"/>
      <c r="E4" s="56"/>
      <c r="F4" s="57"/>
    </row>
    <row r="5" spans="1:7">
      <c r="A5" s="54" t="s">
        <v>2</v>
      </c>
      <c r="B5" s="55" t="str">
        <f>IF(ISNA(Engine!$B$3),"Pick a city from the drop-down in B3.","UTC"&amp;IF(Engine!$B$4&lt;0,"-","+")&amp;TEXT(INT(ABS(Engine!$B$4)),"0")&amp;":"&amp;TEXT(ROUND(MOD(ABS(Engine!$B$4),1)*60,0),"00")&amp;" standard"&amp;"   |   daylight saving: "&amp;Engine!$B$8&amp;"   |   during this conference you are on UTC"&amp;IF((Engine!$B$4+IF(Engine!$F$24,Engine!$B$9,0))&lt;0,"-","+")&amp;TEXT(INT(ABS(Engine!$B$4+IF(Engine!$F$24,Engine!$B$9,0))),"0")&amp;":"&amp;TEXT(ROUND(MOD(ABS(Engine!$B$4+IF(Engine!$F$24,Engine!$B$9,0)),1)*60,0),"00"))</f>
        <v>UTC+1:00 standard   |   daylight saving: European Union / UK   |   during this conference you are on UTC+1:00</v>
      </c>
      <c r="C5" s="56"/>
      <c r="D5" s="56"/>
      <c r="E5" s="56"/>
      <c r="F5" s="57"/>
    </row>
    <row r="6" spans="1:7">
      <c r="A6" s="54" t="s">
        <v>3</v>
      </c>
      <c r="B6" s="58">
        <f>IF(ISNA(Engine!$B$3),"",IF(Engine!$B$6="","",Engine!$B$6))</f>
        <v>0</v>
      </c>
      <c r="C6" s="56"/>
      <c r="D6" s="56"/>
      <c r="E6" s="56"/>
      <c r="F6" s="57"/>
    </row>
    <row r="7" spans="1:7" ht="19.5" thickBot="1">
      <c r="A7" s="64" t="s">
        <v>4</v>
      </c>
      <c r="B7" s="39" t="s">
        <v>6</v>
      </c>
      <c r="C7" s="39" t="s">
        <v>7</v>
      </c>
      <c r="D7" s="39" t="s">
        <v>8</v>
      </c>
      <c r="E7" s="39" t="s">
        <v>9</v>
      </c>
      <c r="F7" s="40"/>
      <c r="G7" s="37"/>
    </row>
    <row r="8" spans="1:7">
      <c r="A8" s="42" t="s">
        <v>5</v>
      </c>
      <c r="B8" s="43"/>
      <c r="C8" s="43"/>
      <c r="D8" s="43"/>
      <c r="E8" s="43"/>
      <c r="F8" s="44" t="s">
        <v>10</v>
      </c>
    </row>
    <row r="9" spans="1:7">
      <c r="A9" s="45" t="str">
        <f>'Program (UTC)'!$D2</f>
        <v>1A-1</v>
      </c>
      <c r="B9" s="38" t="s">
        <v>576</v>
      </c>
      <c r="C9" s="38" t="s">
        <v>600</v>
      </c>
      <c r="D9" s="38" t="s">
        <v>623</v>
      </c>
      <c r="E9" s="38" t="str">
        <f>IF('Program (UTC)'!$H2="","",IF(Engine!$U24="",'Program (UTC)'!$H2,HYPERLINK(Engine!$U24,'Program (UTC)'!$H2)))</f>
        <v/>
      </c>
      <c r="F9" s="46" t="str">
        <f>IF(ISNA(Engine!$B$3),"select a city",Engine!$L24&amp;Engine!$J24&amp;"-"&amp;Engine!$K24&amp;Engine!$M24)</f>
        <v>Thu 29 Oct   12:00-12:30</v>
      </c>
    </row>
    <row r="10" spans="1:7">
      <c r="A10" s="45" t="str">
        <f>'Program (UTC)'!$D3</f>
        <v>1A-2</v>
      </c>
      <c r="B10" s="38" t="s">
        <v>577</v>
      </c>
      <c r="C10" s="38" t="s">
        <v>601</v>
      </c>
      <c r="D10" s="41" t="s">
        <v>662</v>
      </c>
      <c r="E10" s="38" t="str">
        <f>IF('Program (UTC)'!$H3="","",IF(Engine!$U25="",'Program (UTC)'!$H3,HYPERLINK(Engine!$U25,'Program (UTC)'!$H3)))</f>
        <v/>
      </c>
      <c r="F10" s="46" t="str">
        <f>IF(ISNA(Engine!$B$3),"select a city",Engine!$L25&amp;Engine!$J25&amp;"  -  "&amp;Engine!$K25&amp;Engine!$M25)</f>
        <v>12:40  -  13:10</v>
      </c>
    </row>
    <row r="11" spans="1:7">
      <c r="A11" s="45" t="str">
        <f>'Program (UTC)'!$D4</f>
        <v>1A-3</v>
      </c>
      <c r="B11" s="38" t="s">
        <v>578</v>
      </c>
      <c r="C11" s="38" t="s">
        <v>653</v>
      </c>
      <c r="D11" s="41" t="s">
        <v>663</v>
      </c>
      <c r="E11" s="38" t="s">
        <v>575</v>
      </c>
      <c r="F11" s="46" t="str">
        <f>IF(ISNA(Engine!$B$3),"select a city",Engine!$L26&amp;Engine!$J26&amp;"  -  "&amp;Engine!$K26&amp;Engine!$M26)</f>
        <v>13:20  -  13:50</v>
      </c>
    </row>
    <row r="12" spans="1:7">
      <c r="A12" s="47" t="str">
        <f>'Program (UTC)'!$D5</f>
        <v>Keynote</v>
      </c>
      <c r="B12" s="68" t="str">
        <f>IF(Links!$B$15&lt;&gt;"",HYPERLINK(Links!$B$15,'Program (UTC)'!$I5&amp;"   (Track A)"),IF(Links!$B$6="",'Program (UTC)'!$I5&amp;"   (all tracks, Zoom room A)",HYPERLINK(Links!$B$6,'Program (UTC)'!$I5&amp;"   (all tracks, Zoom room A)")))</f>
        <v>Dr Mabel Yap   (Track A)</v>
      </c>
      <c r="C12" s="69"/>
      <c r="D12" s="69"/>
      <c r="E12" s="70"/>
      <c r="F12" s="48" t="str">
        <f>IF(ISNA(Engine!$B$3),"select a city",Engine!$L27&amp;Engine!$J27&amp;"  -  "&amp;Engine!$K27&amp;Engine!$M27)</f>
        <v>14:00  -  14:50</v>
      </c>
    </row>
    <row r="13" spans="1:7">
      <c r="A13" s="45" t="str">
        <f>'Program (UTC)'!$D6</f>
        <v>1B-1</v>
      </c>
      <c r="B13" s="38" t="s">
        <v>579</v>
      </c>
      <c r="C13" s="38" t="s">
        <v>602</v>
      </c>
      <c r="D13" s="38" t="s">
        <v>624</v>
      </c>
      <c r="E13" s="38" t="s">
        <v>640</v>
      </c>
      <c r="F13" s="46" t="str">
        <f>IF(ISNA(Engine!$B$3),"select a city",Engine!$L28&amp;Engine!$J28&amp;"  -  "&amp;Engine!$K28&amp;Engine!$M28)</f>
        <v>15:00  -  15:30</v>
      </c>
    </row>
    <row r="14" spans="1:7">
      <c r="A14" s="45" t="str">
        <f>'Program (UTC)'!$D7</f>
        <v>1B-2</v>
      </c>
      <c r="B14" s="38" t="s">
        <v>580</v>
      </c>
      <c r="C14" s="38" t="s">
        <v>603</v>
      </c>
      <c r="D14" s="38" t="s">
        <v>625</v>
      </c>
      <c r="E14" s="38" t="s">
        <v>641</v>
      </c>
      <c r="F14" s="46" t="str">
        <f>IF(ISNA(Engine!$B$3),"select a city",Engine!$L29&amp;Engine!$J29&amp;"  -  "&amp;Engine!$K29&amp;Engine!$M29)</f>
        <v>15:40  -  16:10</v>
      </c>
    </row>
    <row r="15" spans="1:7">
      <c r="A15" s="45" t="str">
        <f>'Program (UTC)'!$D8</f>
        <v>1B-3</v>
      </c>
      <c r="B15" s="41" t="s">
        <v>645</v>
      </c>
      <c r="C15" s="41" t="s">
        <v>604</v>
      </c>
      <c r="D15" s="38" t="s">
        <v>626</v>
      </c>
      <c r="E15" s="38" t="s">
        <v>642</v>
      </c>
      <c r="F15" s="46" t="str">
        <f>IF(ISNA(Engine!$B$3),"select a city",Engine!$L30&amp;Engine!$J30&amp;"  -  "&amp;Engine!$K30&amp;Engine!$M30)</f>
        <v>16:20  -  16:50</v>
      </c>
    </row>
    <row r="16" spans="1:7">
      <c r="A16" s="45" t="str">
        <f>'Program (UTC)'!$D9</f>
        <v>1B-4</v>
      </c>
      <c r="B16" s="38" t="s">
        <v>581</v>
      </c>
      <c r="C16" s="38" t="s">
        <v>605</v>
      </c>
      <c r="D16" s="38" t="s">
        <v>651</v>
      </c>
      <c r="E16" s="41" t="s">
        <v>659</v>
      </c>
      <c r="F16" s="46" t="str">
        <f>IF(ISNA(Engine!$B$3),"select a city",Engine!$L31&amp;Engine!$J31&amp;"  -  "&amp;Engine!$K31&amp;Engine!$M31)</f>
        <v>17:00  -  17:30</v>
      </c>
    </row>
    <row r="17" spans="1:6">
      <c r="A17" s="49" t="str">
        <f>'Program (UTC)'!$D10</f>
        <v>Break</v>
      </c>
      <c r="B17" s="38"/>
      <c r="C17" s="38"/>
      <c r="D17" s="38"/>
      <c r="E17" s="38"/>
      <c r="F17" s="46" t="str">
        <f>IF(ISNA(Engine!$B$3),"select a city",Engine!$L32&amp;Engine!$J32&amp;"  -  "&amp;Engine!$K32&amp;Engine!$M32)</f>
        <v>17:30  -  18:00</v>
      </c>
    </row>
    <row r="18" spans="1:6">
      <c r="A18" s="45" t="str">
        <f>'Program (UTC)'!$D11</f>
        <v>2A-1</v>
      </c>
      <c r="B18" s="38" t="s">
        <v>582</v>
      </c>
      <c r="C18" s="41" t="s">
        <v>606</v>
      </c>
      <c r="D18" s="38" t="s">
        <v>627</v>
      </c>
      <c r="E18" s="41"/>
      <c r="F18" s="46" t="str">
        <f>IF(ISNA(Engine!$B$3),"select a city",Engine!$L33&amp;Engine!$J33&amp;"  -  "&amp;Engine!$K33&amp;Engine!$M33)</f>
        <v>18:00  -  18:30</v>
      </c>
    </row>
    <row r="19" spans="1:6">
      <c r="A19" s="45" t="str">
        <f>'Program (UTC)'!$D12</f>
        <v>2A-2</v>
      </c>
      <c r="B19" s="38" t="s">
        <v>583</v>
      </c>
      <c r="C19" s="41" t="s">
        <v>607</v>
      </c>
      <c r="D19" s="38" t="s">
        <v>628</v>
      </c>
      <c r="E19" s="41"/>
      <c r="F19" s="46" t="str">
        <f>IF(ISNA(Engine!$B$3),"select a city",Engine!$L34&amp;Engine!$J34&amp;"  -  "&amp;Engine!$K34&amp;Engine!$M34)</f>
        <v>18:40  -  19:10</v>
      </c>
    </row>
    <row r="20" spans="1:6">
      <c r="A20" s="45" t="str">
        <f>'Program (UTC)'!$D13</f>
        <v>2A-3</v>
      </c>
      <c r="B20" s="38" t="s">
        <v>584</v>
      </c>
      <c r="C20" s="38" t="s">
        <v>608</v>
      </c>
      <c r="D20" s="38" t="s">
        <v>629</v>
      </c>
      <c r="E20" s="38"/>
      <c r="F20" s="46" t="str">
        <f>IF(ISNA(Engine!$B$3),"select a city",Engine!$L35&amp;Engine!$J35&amp;"  -  "&amp;Engine!$K35&amp;Engine!$M35)</f>
        <v>19:20  -  19:50</v>
      </c>
    </row>
    <row r="21" spans="1:6">
      <c r="A21" s="45" t="str">
        <f>'Program (UTC)'!$D14</f>
        <v>Keynote</v>
      </c>
      <c r="B21" s="71" t="s">
        <v>650</v>
      </c>
      <c r="C21" s="72"/>
      <c r="D21" s="72"/>
      <c r="E21" s="73"/>
      <c r="F21" s="46" t="str">
        <f>IF(ISNA(Engine!$B$3),"select a city",Engine!$L36&amp;Engine!$J36&amp;"  -  "&amp;Engine!$K36&amp;Engine!$M36)</f>
        <v>20:00  -  20:50</v>
      </c>
    </row>
    <row r="22" spans="1:6">
      <c r="A22" s="45" t="str">
        <f>'Program (UTC)'!$D15</f>
        <v>2B-1</v>
      </c>
      <c r="B22" s="41" t="s">
        <v>656</v>
      </c>
      <c r="C22" s="38" t="s">
        <v>609</v>
      </c>
      <c r="D22" s="38" t="s">
        <v>630</v>
      </c>
      <c r="E22" s="38"/>
      <c r="F22" s="46" t="str">
        <f>IF(ISNA(Engine!$B$3),"select a city",Engine!$L37&amp;Engine!$J37&amp;"  -  "&amp;Engine!$K37&amp;Engine!$M37)</f>
        <v>21:00  -  21:30</v>
      </c>
    </row>
    <row r="23" spans="1:6">
      <c r="A23" s="45" t="str">
        <f>'Program (UTC)'!$D16</f>
        <v>2B-2</v>
      </c>
      <c r="B23" s="38" t="s">
        <v>585</v>
      </c>
      <c r="C23" s="38" t="s">
        <v>610</v>
      </c>
      <c r="D23" s="38" t="s">
        <v>631</v>
      </c>
      <c r="F23" s="46" t="str">
        <f>IF(ISNA(Engine!$B$3),"select a city",Engine!$L38&amp;Engine!$J38&amp;"  -  "&amp;Engine!$K38&amp;Engine!$M38)</f>
        <v>21:40  -  22:10</v>
      </c>
    </row>
    <row r="24" spans="1:6">
      <c r="A24" s="45" t="str">
        <f>'Program (UTC)'!$D17</f>
        <v>2B-3</v>
      </c>
      <c r="B24" s="38" t="s">
        <v>586</v>
      </c>
      <c r="C24" s="38" t="s">
        <v>611</v>
      </c>
      <c r="D24" s="38" t="s">
        <v>632</v>
      </c>
      <c r="E24" s="38"/>
      <c r="F24" s="46" t="str">
        <f>IF(ISNA(Engine!$B$3),"select a city",Engine!$L39&amp;Engine!$J39&amp;"  -  "&amp;Engine!$K39&amp;Engine!$M39)</f>
        <v>22:20  -  22:50</v>
      </c>
    </row>
    <row r="25" spans="1:6">
      <c r="A25" s="45" t="str">
        <f>'Program (UTC)'!$D18</f>
        <v>2B-4</v>
      </c>
      <c r="B25" s="38" t="s">
        <v>587</v>
      </c>
      <c r="C25" s="38" t="s">
        <v>612</v>
      </c>
      <c r="D25" s="38" t="s">
        <v>633</v>
      </c>
      <c r="E25" s="38"/>
      <c r="F25" s="46" t="str">
        <f>IF(ISNA(Engine!$B$3),"select a city",Engine!$L40&amp;Engine!$J40&amp;"  -  "&amp;Engine!$K40&amp;Engine!$M40)</f>
        <v>23:00  -  23:30</v>
      </c>
    </row>
    <row r="26" spans="1:6">
      <c r="A26" s="50" t="str">
        <f>'Program (UTC)'!$D19</f>
        <v>Break</v>
      </c>
      <c r="B26" s="38"/>
      <c r="C26" s="38"/>
      <c r="D26" s="38"/>
      <c r="E26" s="38"/>
      <c r="F26" s="46" t="str">
        <f>IF(ISNA(Engine!$B$3),"select a city",Engine!$L41&amp;Engine!$J41&amp;"  -  "&amp;Engine!$K41&amp;Engine!$M41)</f>
        <v>23:30  -  00:00</v>
      </c>
    </row>
    <row r="27" spans="1:6">
      <c r="A27" s="45" t="str">
        <f>'Program (UTC)'!$D20</f>
        <v>3A-1</v>
      </c>
      <c r="B27" s="38" t="s">
        <v>588</v>
      </c>
      <c r="C27" s="38" t="s">
        <v>613</v>
      </c>
      <c r="D27" s="41" t="s">
        <v>634</v>
      </c>
      <c r="E27" s="38"/>
      <c r="F27" s="46" t="str">
        <f>IF(ISNA(Engine!$B$3),"select a city",Engine!$L42&amp;Engine!$J42&amp;" - "&amp;Engine!$K42&amp;Engine!$M42)</f>
        <v>Fri 30 Oct   00:00 - 00:30</v>
      </c>
    </row>
    <row r="28" spans="1:6">
      <c r="A28" s="45" t="str">
        <f>'Program (UTC)'!$D21</f>
        <v>3A-2</v>
      </c>
      <c r="B28" s="38" t="s">
        <v>589</v>
      </c>
      <c r="C28" s="38" t="s">
        <v>614</v>
      </c>
      <c r="D28" s="38" t="s">
        <v>635</v>
      </c>
      <c r="E28" s="38"/>
      <c r="F28" s="46" t="str">
        <f>IF(ISNA(Engine!$B$3),"select a city",Engine!$L43&amp;Engine!$J43&amp;"  -  "&amp;Engine!$K43&amp;Engine!$M43)</f>
        <v>00:40  -  01:10</v>
      </c>
    </row>
    <row r="29" spans="1:6">
      <c r="A29" s="45" t="str">
        <f>'Program (UTC)'!$D22</f>
        <v>3A-3</v>
      </c>
      <c r="B29" s="38" t="s">
        <v>590</v>
      </c>
      <c r="C29" s="38" t="s">
        <v>615</v>
      </c>
      <c r="D29" s="41" t="s">
        <v>646</v>
      </c>
      <c r="E29" s="38"/>
      <c r="F29" s="46" t="str">
        <f>IF(ISNA(Engine!$B$3),"select a city",Engine!$L44&amp;Engine!$J44&amp;"  -  "&amp;Engine!$K44&amp;Engine!$M44)</f>
        <v>01:20  -  01:50</v>
      </c>
    </row>
    <row r="30" spans="1:6">
      <c r="A30" s="45" t="str">
        <f>'Program (UTC)'!$D23</f>
        <v>Keynote</v>
      </c>
      <c r="B30" s="74" t="str">
        <f>IF(Links!$B$17&lt;&gt;"",HYPERLINK(Links!$B$17,'Program (UTC)'!$I23&amp;"   (Track A)"),IF(Links!$B$6="",'Program (UTC)'!$I23&amp;"   (all tracks, Zoom room A)",HYPERLINK(Links!$B$6,'Program (UTC)'!$I23&amp;"   (all tracks, Zoom room A)")))</f>
        <v>Dr Karen Hauer   (Track A)</v>
      </c>
      <c r="C30" s="75"/>
      <c r="D30" s="75"/>
      <c r="E30" s="76"/>
      <c r="F30" s="46" t="str">
        <f>IF(ISNA(Engine!$B$3),"select a city",Engine!$L45&amp;Engine!$J45&amp;"  -  "&amp;Engine!$K45&amp;Engine!$M45)</f>
        <v>02:00  -  02:50</v>
      </c>
    </row>
    <row r="31" spans="1:6">
      <c r="A31" s="45" t="str">
        <f>'Program (UTC)'!$D24</f>
        <v>3B-1</v>
      </c>
      <c r="B31" s="41" t="s">
        <v>591</v>
      </c>
      <c r="C31" s="38" t="s">
        <v>616</v>
      </c>
      <c r="D31" s="38" t="s">
        <v>665</v>
      </c>
      <c r="E31" s="38"/>
      <c r="F31" s="46" t="str">
        <f>IF(ISNA(Engine!$B$3),"select a city",Engine!$L46&amp;Engine!$J46&amp;"  -  "&amp;Engine!$K46&amp;Engine!$M46)</f>
        <v>03:00  -  03:30</v>
      </c>
    </row>
    <row r="32" spans="1:6">
      <c r="A32" s="45" t="str">
        <f>'Program (UTC)'!$D25</f>
        <v>3B-2</v>
      </c>
      <c r="B32" s="41" t="s">
        <v>592</v>
      </c>
      <c r="C32" s="38" t="s">
        <v>643</v>
      </c>
      <c r="D32" s="38" t="s">
        <v>666</v>
      </c>
      <c r="E32" s="38"/>
      <c r="F32" s="46" t="str">
        <f>IF(ISNA(Engine!$B$3),"select a city",Engine!$L47&amp;Engine!$J47&amp;"  -  "&amp;Engine!$K47&amp;Engine!$M47)</f>
        <v>03:40  -  04:10</v>
      </c>
    </row>
    <row r="33" spans="1:6">
      <c r="A33" s="45" t="str">
        <f>'Program (UTC)'!$D26</f>
        <v>3B-3</v>
      </c>
      <c r="B33" s="38" t="s">
        <v>593</v>
      </c>
      <c r="C33" s="41" t="s">
        <v>644</v>
      </c>
      <c r="D33" s="38" t="s">
        <v>667</v>
      </c>
      <c r="E33" s="38"/>
      <c r="F33" s="46" t="str">
        <f>IF(ISNA(Engine!$B$3),"select a city",Engine!$L48&amp;Engine!$J48&amp;"  -  "&amp;Engine!$K48&amp;Engine!$M48)</f>
        <v>04:20  -  04:50</v>
      </c>
    </row>
    <row r="34" spans="1:6">
      <c r="A34" s="45" t="str">
        <f>'Program (UTC)'!$D27</f>
        <v>3B-4</v>
      </c>
      <c r="B34" s="34">
        <v>21</v>
      </c>
      <c r="C34" s="41" t="s">
        <v>617</v>
      </c>
      <c r="D34" s="41" t="s">
        <v>664</v>
      </c>
      <c r="E34" s="38"/>
      <c r="F34" s="46" t="str">
        <f>IF(ISNA(Engine!$B$3),"select a city",Engine!$L49&amp;Engine!$J49&amp;"  -  "&amp;Engine!$K49&amp;Engine!$M49)</f>
        <v>05:00  -  05:30</v>
      </c>
    </row>
    <row r="35" spans="1:6">
      <c r="A35" s="50" t="str">
        <f>'Program (UTC)'!$D28</f>
        <v>Break</v>
      </c>
      <c r="B35" s="38"/>
      <c r="C35" s="38"/>
      <c r="D35" s="38"/>
      <c r="E35" s="38"/>
      <c r="F35" s="46" t="str">
        <f>IF(ISNA(Engine!$B$3),"select a city",Engine!$L50&amp;Engine!$J50&amp;"  -  "&amp;Engine!$K50&amp;Engine!$M50)</f>
        <v>05:30  -  06:00</v>
      </c>
    </row>
    <row r="36" spans="1:6">
      <c r="A36" s="45" t="str">
        <f>'Program (UTC)'!$D29</f>
        <v>4A-1</v>
      </c>
      <c r="B36" s="38" t="s">
        <v>594</v>
      </c>
      <c r="C36" s="67" t="s">
        <v>658</v>
      </c>
      <c r="D36" s="41" t="s">
        <v>657</v>
      </c>
      <c r="E36" s="38"/>
      <c r="F36" s="46" t="str">
        <f>IF(ISNA(Engine!$B$3),"select a city",Engine!$L51&amp;Engine!$J51&amp;"  -  "&amp;Engine!$K51&amp;Engine!$M51)</f>
        <v>06:00  -  06:30</v>
      </c>
    </row>
    <row r="37" spans="1:6">
      <c r="A37" s="45" t="str">
        <f>'Program (UTC)'!$D30</f>
        <v>4A-2</v>
      </c>
      <c r="B37" s="38" t="s">
        <v>595</v>
      </c>
      <c r="C37" s="38" t="s">
        <v>618</v>
      </c>
      <c r="D37" s="38" t="s">
        <v>636</v>
      </c>
      <c r="E37" s="38"/>
      <c r="F37" s="46" t="str">
        <f>IF(ISNA(Engine!$B$3),"select a city",Engine!$L52&amp;Engine!$J52&amp;"  -  "&amp;Engine!$K52&amp;Engine!$M52)</f>
        <v>06:40  -  07:10</v>
      </c>
    </row>
    <row r="38" spans="1:6">
      <c r="A38" s="45" t="str">
        <f>'Program (UTC)'!$D31</f>
        <v>4A-3</v>
      </c>
      <c r="B38" s="38" t="s">
        <v>596</v>
      </c>
      <c r="C38" s="41" t="s">
        <v>619</v>
      </c>
      <c r="D38" s="41" t="s">
        <v>660</v>
      </c>
      <c r="E38" s="38"/>
      <c r="F38" s="46" t="str">
        <f>IF(ISNA(Engine!$B$3),"select a city",Engine!$L53&amp;Engine!$J53&amp;"  -  "&amp;Engine!$K53&amp;Engine!$M53)</f>
        <v>07:20  -  07:50</v>
      </c>
    </row>
    <row r="39" spans="1:6">
      <c r="A39" s="45" t="str">
        <f>'Program (UTC)'!$D32</f>
        <v>Keynote</v>
      </c>
      <c r="B39" s="74" t="str">
        <f>IF(Links!$B$18&lt;&gt;"",HYPERLINK(Links!$B$18,'Program (UTC)'!$I32&amp;"   (Track A)"),IF(Links!$B$6="",'Program (UTC)'!$I32&amp;"   (all tracks, Zoom room A)",HYPERLINK(Links!$B$6,'Program (UTC)'!$I32&amp;"   (all tracks, Zoom room A)")))</f>
        <v>Dr Olle ten Cate   (Track A)</v>
      </c>
      <c r="C39" s="75"/>
      <c r="D39" s="75"/>
      <c r="E39" s="76"/>
      <c r="F39" s="46" t="str">
        <f>IF(ISNA(Engine!$B$3),"select a city",Engine!$L54&amp;Engine!$J54&amp;"  -  "&amp;Engine!$K54&amp;Engine!$M54)</f>
        <v>08:00  -  08:50</v>
      </c>
    </row>
    <row r="40" spans="1:6">
      <c r="A40" s="45" t="str">
        <f>'Program (UTC)'!$D33</f>
        <v>4B-1</v>
      </c>
      <c r="B40" s="67" t="s">
        <v>654</v>
      </c>
      <c r="C40" s="38" t="s">
        <v>620</v>
      </c>
      <c r="D40" s="41" t="s">
        <v>637</v>
      </c>
      <c r="E40" s="38"/>
      <c r="F40" s="46" t="str">
        <f>IF(ISNA(Engine!$B$3),"select a city",Engine!$L55&amp;Engine!$J55&amp;"  -  "&amp;Engine!$K55&amp;Engine!$M55)</f>
        <v>09:00  -  09:30</v>
      </c>
    </row>
    <row r="41" spans="1:6">
      <c r="A41" s="45" t="str">
        <f>'Program (UTC)'!$D34</f>
        <v>4B-2</v>
      </c>
      <c r="B41" s="38" t="s">
        <v>597</v>
      </c>
      <c r="C41" s="38" t="s">
        <v>652</v>
      </c>
      <c r="D41" s="41" t="s">
        <v>638</v>
      </c>
      <c r="E41" s="41"/>
      <c r="F41" s="46" t="str">
        <f>IF(ISNA(Engine!$B$3),"select a city",Engine!$L56&amp;Engine!$J56&amp;"  -  "&amp;Engine!$K56&amp;Engine!$M56)</f>
        <v>09:40  -  10:10</v>
      </c>
    </row>
    <row r="42" spans="1:6">
      <c r="A42" s="45" t="str">
        <f>'Program (UTC)'!$D35</f>
        <v>4B-3</v>
      </c>
      <c r="B42" s="38" t="s">
        <v>598</v>
      </c>
      <c r="C42" s="38" t="s">
        <v>621</v>
      </c>
      <c r="D42" s="41" t="s">
        <v>661</v>
      </c>
      <c r="E42" s="38"/>
      <c r="F42" s="46" t="str">
        <f>IF(ISNA(Engine!$B$3),"select a city",Engine!$L57&amp;Engine!$J57&amp;"  -  "&amp;Engine!$K57&amp;Engine!$M57)</f>
        <v>10:20  -  10:50</v>
      </c>
    </row>
    <row r="43" spans="1:6" ht="15.75" thickBot="1">
      <c r="A43" s="51" t="str">
        <f>'Program (UTC)'!$D36</f>
        <v>4B-4</v>
      </c>
      <c r="B43" s="52" t="s">
        <v>599</v>
      </c>
      <c r="C43" s="52" t="s">
        <v>622</v>
      </c>
      <c r="D43" s="52" t="s">
        <v>639</v>
      </c>
      <c r="E43" s="52"/>
      <c r="F43" s="53" t="str">
        <f>IF(ISNA(Engine!$B$3),"select a city",Engine!$L58&amp;Engine!$J58&amp;"  -  "&amp;Engine!$K58&amp;Engine!$M58)</f>
        <v>11:00  -  11:30</v>
      </c>
    </row>
    <row r="44" spans="1:6">
      <c r="B44" s="36"/>
      <c r="C44" s="36"/>
      <c r="D44" s="36"/>
    </row>
    <row r="45" spans="1:6">
      <c r="A45" s="5" t="s">
        <v>11</v>
      </c>
      <c r="E45" s="36"/>
    </row>
    <row r="46" spans="1:6">
      <c r="A46" s="5" t="s">
        <v>12</v>
      </c>
    </row>
  </sheetData>
  <sheetProtection algorithmName="SHA-512" hashValue="Bylim0Js1+BZKSuljtGmzWu9B+7jat/hVa3AoQVyzbMiyPDTdedkv9XaH+FsQw1FfADj+bzSNa0Ub66F9+V/fw==" saltValue="PP5q6kWorVWT1yUGukQFlw==" spinCount="100000" sheet="1" objects="1" scenarios="1"/>
  <mergeCells count="4">
    <mergeCell ref="B12:E12"/>
    <mergeCell ref="B21:E21"/>
    <mergeCell ref="B30:E30"/>
    <mergeCell ref="B39:E39"/>
  </mergeCells>
  <conditionalFormatting sqref="A9:F11 A12:B12 F12 A13:F20 A21:B21 F21 A22:F22 A23:D23 F23 A24:F29 A30:B30 F30 A31:F31 A32:B33 D32:F33 A34:F35 A36:C36 E36:F36 A37:F38 A39:B39 F39 A40:F43">
    <cfRule type="expression" dxfId="11" priority="3">
      <formula>$A9="Break"</formula>
    </cfRule>
    <cfRule type="expression" dxfId="10" priority="4">
      <formula>$A9="Keynote"</formula>
    </cfRule>
  </conditionalFormatting>
  <conditionalFormatting sqref="A9:F11 A12:B12 F12 A13:F20 A21:B21 F21 A22:F22 A23:D23 F23 A24:F29 A30:B30 F30 A31:F38 A39:B39 F39 A40:F43">
    <cfRule type="expression" dxfId="9" priority="1">
      <formula>MOD(ROW()-9,2)=1</formula>
    </cfRule>
  </conditionalFormatting>
  <conditionalFormatting sqref="C32">
    <cfRule type="expression" dxfId="7" priority="51">
      <formula>$A36="Break"</formula>
    </cfRule>
    <cfRule type="expression" dxfId="6" priority="52">
      <formula>$A36="Keynote"</formula>
    </cfRule>
  </conditionalFormatting>
  <conditionalFormatting sqref="C33">
    <cfRule type="expression" dxfId="4" priority="251">
      <formula>$A32="Break"</formula>
    </cfRule>
    <cfRule type="expression" dxfId="3" priority="252">
      <formula>$A32="Keynote"</formula>
    </cfRule>
  </conditionalFormatting>
  <conditionalFormatting sqref="D36">
    <cfRule type="expression" dxfId="1" priority="99">
      <formula>$A33="Break"</formula>
    </cfRule>
    <cfRule type="expression" dxfId="0" priority="100">
      <formula>$A33="Keynote"</formula>
    </cfRule>
  </conditionalFormatting>
  <dataValidations count="1">
    <dataValidation type="list" sqref="B4" xr:uid="{00000000-0002-0000-0000-000001000000}">
      <formula1>"24-hour,12-hour"</formula1>
    </dataValidation>
  </dataValidation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3" r:id="rId4" xr:uid="{00000000-0004-0000-0000-000003000000}"/>
    <hyperlink ref="B14" r:id="rId5" xr:uid="{00000000-0004-0000-0000-000004000000}"/>
    <hyperlink ref="B15" r:id="rId6" xr:uid="{00000000-0004-0000-0000-000005000000}"/>
    <hyperlink ref="B16" r:id="rId7" xr:uid="{00000000-0004-0000-0000-000006000000}"/>
    <hyperlink ref="B18" r:id="rId8" xr:uid="{00000000-0004-0000-0000-000007000000}"/>
    <hyperlink ref="B19" r:id="rId9" xr:uid="{00000000-0004-0000-0000-000008000000}"/>
    <hyperlink ref="B20" r:id="rId10" xr:uid="{00000000-0004-0000-0000-000009000000}"/>
    <hyperlink ref="B22" r:id="rId11" xr:uid="{00000000-0004-0000-0000-00000A000000}"/>
    <hyperlink ref="B23" r:id="rId12" xr:uid="{00000000-0004-0000-0000-00000B000000}"/>
    <hyperlink ref="B24" r:id="rId13" xr:uid="{00000000-0004-0000-0000-00000C000000}"/>
    <hyperlink ref="B25" r:id="rId14" xr:uid="{00000000-0004-0000-0000-00000D000000}"/>
    <hyperlink ref="B27" r:id="rId15" xr:uid="{00000000-0004-0000-0000-00000E000000}"/>
    <hyperlink ref="B28" r:id="rId16" xr:uid="{00000000-0004-0000-0000-00000F000000}"/>
    <hyperlink ref="B29" r:id="rId17" xr:uid="{00000000-0004-0000-0000-000010000000}"/>
    <hyperlink ref="B31" r:id="rId18" xr:uid="{00000000-0004-0000-0000-000011000000}"/>
    <hyperlink ref="B32" r:id="rId19" xr:uid="{00000000-0004-0000-0000-000012000000}"/>
    <hyperlink ref="B33" r:id="rId20" xr:uid="{00000000-0004-0000-0000-000013000000}"/>
    <hyperlink ref="B36" r:id="rId21" xr:uid="{00000000-0004-0000-0000-000015000000}"/>
    <hyperlink ref="B37" r:id="rId22" xr:uid="{00000000-0004-0000-0000-000016000000}"/>
    <hyperlink ref="B38" r:id="rId23" xr:uid="{00000000-0004-0000-0000-000017000000}"/>
    <hyperlink ref="B41" r:id="rId24" xr:uid="{00000000-0004-0000-0000-000018000000}"/>
    <hyperlink ref="B42" r:id="rId25" xr:uid="{00000000-0004-0000-0000-000019000000}"/>
    <hyperlink ref="B43" r:id="rId26" xr:uid="{00000000-0004-0000-0000-00001A000000}"/>
    <hyperlink ref="C9" r:id="rId27" xr:uid="{00000000-0004-0000-0000-00001B000000}"/>
    <hyperlink ref="C10" r:id="rId28" xr:uid="{00000000-0004-0000-0000-00001C000000}"/>
    <hyperlink ref="C11" r:id="rId29" display="31 Vydia Laloo" xr:uid="{00000000-0004-0000-0000-00001D000000}"/>
    <hyperlink ref="C13" r:id="rId30" xr:uid="{00000000-0004-0000-0000-00001E000000}"/>
    <hyperlink ref="C14" r:id="rId31" xr:uid="{00000000-0004-0000-0000-00001F000000}"/>
    <hyperlink ref="C16" r:id="rId32" display="Julien- Carl Phaneuf" xr:uid="{00000000-0004-0000-0000-000020000000}"/>
    <hyperlink ref="C18" r:id="rId33" xr:uid="{00000000-0004-0000-0000-000021000000}"/>
    <hyperlink ref="C19" r:id="rId34" xr:uid="{00000000-0004-0000-0000-000022000000}"/>
    <hyperlink ref="C20" r:id="rId35" xr:uid="{00000000-0004-0000-0000-000023000000}"/>
    <hyperlink ref="C22" r:id="rId36" xr:uid="{00000000-0004-0000-0000-000024000000}"/>
    <hyperlink ref="C23" r:id="rId37" xr:uid="{00000000-0004-0000-0000-000025000000}"/>
    <hyperlink ref="C24" r:id="rId38" xr:uid="{00000000-0004-0000-0000-000026000000}"/>
    <hyperlink ref="C25" r:id="rId39" xr:uid="{00000000-0004-0000-0000-000027000000}"/>
    <hyperlink ref="C27" r:id="rId40" xr:uid="{00000000-0004-0000-0000-000028000000}"/>
    <hyperlink ref="C28" r:id="rId41" xr:uid="{00000000-0004-0000-0000-000029000000}"/>
    <hyperlink ref="C29" r:id="rId42" xr:uid="{00000000-0004-0000-0000-00002A000000}"/>
    <hyperlink ref="C31" r:id="rId43" xr:uid="{00000000-0004-0000-0000-00002B000000}"/>
    <hyperlink ref="C33" r:id="rId44" xr:uid="{00000000-0004-0000-0000-00002C000000}"/>
    <hyperlink ref="C37" r:id="rId45" xr:uid="{00000000-0004-0000-0000-00002F000000}"/>
    <hyperlink ref="C40" r:id="rId46" xr:uid="{00000000-0004-0000-0000-000030000000}"/>
    <hyperlink ref="C41" r:id="rId47" display="54 Wilma Klijer" xr:uid="{00000000-0004-0000-0000-000031000000}"/>
    <hyperlink ref="C42" r:id="rId48" xr:uid="{00000000-0004-0000-0000-000032000000}"/>
    <hyperlink ref="C43" r:id="rId49" xr:uid="{00000000-0004-0000-0000-000033000000}"/>
    <hyperlink ref="D9" r:id="rId50" xr:uid="{00000000-0004-0000-0000-000034000000}"/>
    <hyperlink ref="D10" r:id="rId51" display="58 Alex Moura" xr:uid="{00000000-0004-0000-0000-000035000000}"/>
    <hyperlink ref="D11" r:id="rId52" display="59 Alex Moura" xr:uid="{00000000-0004-0000-0000-000036000000}"/>
    <hyperlink ref="D13" r:id="rId53" xr:uid="{00000000-0004-0000-0000-000037000000}"/>
    <hyperlink ref="D14" r:id="rId54" xr:uid="{00000000-0004-0000-0000-000038000000}"/>
    <hyperlink ref="D15" r:id="rId55" xr:uid="{00000000-0004-0000-0000-000039000000}"/>
    <hyperlink ref="D16" r:id="rId56" display="63 Gaith Al-Eyd" xr:uid="{00000000-0004-0000-0000-00003A000000}"/>
    <hyperlink ref="D18" r:id="rId57" xr:uid="{00000000-0004-0000-0000-00003B000000}"/>
    <hyperlink ref="D19" r:id="rId58" xr:uid="{00000000-0004-0000-0000-00003C000000}"/>
    <hyperlink ref="D20" r:id="rId59" xr:uid="{00000000-0004-0000-0000-00003D000000}"/>
    <hyperlink ref="D22" r:id="rId60" xr:uid="{00000000-0004-0000-0000-00003E000000}"/>
    <hyperlink ref="D23" r:id="rId61" xr:uid="{00000000-0004-0000-0000-00003F000000}"/>
    <hyperlink ref="D24" r:id="rId62" xr:uid="{00000000-0004-0000-0000-000040000000}"/>
    <hyperlink ref="D25" r:id="rId63" xr:uid="{00000000-0004-0000-0000-000041000000}"/>
    <hyperlink ref="D28" r:id="rId64" xr:uid="{00000000-0004-0000-0000-000043000000}"/>
    <hyperlink ref="D31" r:id="rId65" display="74 Roy Kalife" xr:uid="{00000000-0004-0000-0000-000044000000}"/>
    <hyperlink ref="D32" r:id="rId66" display="75 Roy Kalife" xr:uid="{00000000-0004-0000-0000-000045000000}"/>
    <hyperlink ref="D33" r:id="rId67" display="76 Roy Kalife" xr:uid="{00000000-0004-0000-0000-000046000000}"/>
    <hyperlink ref="C32" r:id="rId68" display="78 Jen- wen Chen" xr:uid="{00000000-0004-0000-0000-000047000000}"/>
    <hyperlink ref="D37" r:id="rId69" xr:uid="{00000000-0004-0000-0000-000048000000}"/>
    <hyperlink ref="D38" r:id="rId70" xr:uid="{00000000-0004-0000-0000-000049000000}"/>
    <hyperlink ref="D42" r:id="rId71" xr:uid="{00000000-0004-0000-0000-00004A000000}"/>
    <hyperlink ref="D43" r:id="rId72" xr:uid="{00000000-0004-0000-0000-00004B000000}"/>
    <hyperlink ref="E13" r:id="rId73" xr:uid="{00000000-0004-0000-0000-00004C000000}"/>
    <hyperlink ref="E14" r:id="rId74" xr:uid="{00000000-0004-0000-0000-00004D000000}"/>
    <hyperlink ref="E15" r:id="rId75" xr:uid="{00000000-0004-0000-0000-00004E000000}"/>
    <hyperlink ref="C38" r:id="rId76" xr:uid="{DF9B174D-A553-6949-87FF-C20AE646E282}"/>
    <hyperlink ref="D27" r:id="rId77" xr:uid="{00000000-0004-0000-0000-000042000000}"/>
    <hyperlink ref="D40" r:id="rId78" xr:uid="{59B0FBF0-D92A-BB47-902B-5F71C6A36C32}"/>
    <hyperlink ref="D29" r:id="rId79" xr:uid="{368BA352-DA0C-144D-9502-F8EA10270219}"/>
    <hyperlink ref="B21:E21" r:id="rId80" display="Dr Eric Holmboe  (Track A)" xr:uid="{58BBDFBB-7C7A-CA4F-B284-06854AA86301}"/>
    <hyperlink ref="B40" r:id="rId81" xr:uid="{E219BEC9-ADC7-954B-8082-8880760DE653}"/>
    <hyperlink ref="C15" r:id="rId82" xr:uid="{53513941-D2FB-B442-8982-3263BA944F3C}"/>
    <hyperlink ref="C34" r:id="rId83" xr:uid="{10582BBE-2360-994D-B8E9-E029CCF3771C}"/>
    <hyperlink ref="C36" r:id="rId84" xr:uid="{6742E3B0-70A7-C949-BC95-613D1EB9C8CC}"/>
    <hyperlink ref="D34" r:id="rId85" xr:uid="{F5056759-EA13-9249-907C-B83A0DE67C2A}"/>
    <hyperlink ref="D36" r:id="rId86" xr:uid="{ACCB98BA-4841-F24E-8566-7220DCC846BC}"/>
    <hyperlink ref="D41" r:id="rId87" xr:uid="{4C6CE290-D11F-E147-B697-EBF41A952FB4}"/>
    <hyperlink ref="E16" r:id="rId88" xr:uid="{363F0C99-116A-8649-A5C0-07E20D5F64F8}"/>
  </hyperlinks>
  <pageMargins left="0.75" right="0.75" top="1" bottom="1" header="0.5" footer="0.5"/>
  <drawing r:id="rId89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000000-000E-0000-0000-000002000000}">
            <xm:f>OR(HOUR(Engine!$H24)&gt;=23,HOUR(Engine!$H24)&lt;5)</xm:f>
            <x14:dxf>
              <fill>
                <patternFill patternType="solid">
                  <bgColor rgb="FFE1E5F4"/>
                </patternFill>
              </fill>
            </x14:dxf>
          </x14:cfRule>
          <xm:sqref>A9:F11 A12:B12 F12 A13:F20 A21:B21 F21 A22:F22 A23:D23 F23 A24:F29 A30:B30 F30 A31:F31 A32:B33 D32:F33 A34:F35 A36:C36 E36:F36 A37:F38 A39:B39 F39 A40:F43</xm:sqref>
        </x14:conditionalFormatting>
        <x14:conditionalFormatting xmlns:xm="http://schemas.microsoft.com/office/excel/2006/main">
          <x14:cfRule type="expression" priority="50" id="{00000000-000E-0000-0000-000002000000}">
            <xm:f>OR(HOUR(Engine!$H51)&gt;=23,HOUR(Engine!$H51)&lt;5)</xm:f>
            <x14:dxf>
              <fill>
                <patternFill patternType="solid">
                  <bgColor rgb="FFE1E5F4"/>
                </patternFill>
              </fill>
            </x14:dxf>
          </x14:cfRule>
          <xm:sqref>C32</xm:sqref>
        </x14:conditionalFormatting>
        <x14:conditionalFormatting xmlns:xm="http://schemas.microsoft.com/office/excel/2006/main">
          <x14:cfRule type="expression" priority="250" id="{00000000-000E-0000-0000-000002000000}">
            <xm:f>OR(HOUR(Engine!$H47)&gt;=23,HOUR(Engine!$H47)&lt;5)</xm:f>
            <x14:dxf>
              <fill>
                <patternFill patternType="solid">
                  <bgColor rgb="FFE1E5F4"/>
                </patternFill>
              </fill>
            </x14:dxf>
          </x14:cfRule>
          <xm:sqref>C33</xm:sqref>
        </x14:conditionalFormatting>
        <x14:conditionalFormatting xmlns:xm="http://schemas.microsoft.com/office/excel/2006/main">
          <x14:cfRule type="expression" priority="98" id="{00000000-000E-0000-0000-000002000000}">
            <xm:f>OR(HOUR(Engine!$H48)&gt;=23,HOUR(Engine!$H48)&lt;5)</xm:f>
            <x14:dxf>
              <fill>
                <patternFill patternType="solid">
                  <bgColor rgb="FFE1E5F4"/>
                </patternFill>
              </fill>
            </x14:dxf>
          </x14:cfRule>
          <xm:sqref>D36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errorTitle="City not in the list" error="Pick a city from the list, or add yours to the Cities tab first." xr:uid="{00000000-0002-0000-0000-000000000000}">
          <x14:formula1>
            <xm:f>Cities!$A$5:$A$249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topLeftCell="A5" workbookViewId="0">
      <selection activeCell="B16" sqref="B16"/>
    </sheetView>
  </sheetViews>
  <sheetFormatPr baseColWidth="10" defaultColWidth="8.85546875" defaultRowHeight="15"/>
  <cols>
    <col min="1" max="1" width="12" customWidth="1"/>
    <col min="2" max="2" width="40" customWidth="1"/>
  </cols>
  <sheetData>
    <row r="1" spans="1:2" ht="23.25">
      <c r="A1" s="1" t="s">
        <v>13</v>
      </c>
    </row>
    <row r="2" spans="1:2">
      <c r="A2" s="2" t="s">
        <v>14</v>
      </c>
    </row>
    <row r="4" spans="1:2" ht="15.75">
      <c r="A4" s="6" t="s">
        <v>4</v>
      </c>
    </row>
    <row r="5" spans="1:2">
      <c r="A5" s="7" t="s">
        <v>15</v>
      </c>
      <c r="B5" s="7" t="s">
        <v>16</v>
      </c>
    </row>
    <row r="6" spans="1:2">
      <c r="A6" s="8" t="s">
        <v>6</v>
      </c>
      <c r="B6" s="28" t="s">
        <v>571</v>
      </c>
    </row>
    <row r="7" spans="1:2">
      <c r="A7" s="8" t="s">
        <v>7</v>
      </c>
      <c r="B7" s="35" t="s">
        <v>572</v>
      </c>
    </row>
    <row r="8" spans="1:2">
      <c r="A8" s="8" t="s">
        <v>8</v>
      </c>
      <c r="B8" s="35" t="s">
        <v>573</v>
      </c>
    </row>
    <row r="9" spans="1:2">
      <c r="A9" s="8" t="s">
        <v>9</v>
      </c>
      <c r="B9" s="35" t="s">
        <v>574</v>
      </c>
    </row>
    <row r="10" spans="1:2">
      <c r="A10" s="5" t="s">
        <v>17</v>
      </c>
    </row>
    <row r="12" spans="1:2" ht="15.75">
      <c r="A12" s="6" t="s">
        <v>18</v>
      </c>
    </row>
    <row r="13" spans="1:2">
      <c r="A13" s="5" t="s">
        <v>19</v>
      </c>
    </row>
    <row r="14" spans="1:2">
      <c r="A14" s="7" t="s">
        <v>20</v>
      </c>
      <c r="B14" s="7" t="s">
        <v>21</v>
      </c>
    </row>
    <row r="15" spans="1:2">
      <c r="A15" s="8" t="s">
        <v>22</v>
      </c>
      <c r="B15" s="28" t="s">
        <v>23</v>
      </c>
    </row>
    <row r="16" spans="1:2">
      <c r="A16" s="8" t="s">
        <v>24</v>
      </c>
      <c r="B16" s="28" t="s">
        <v>25</v>
      </c>
    </row>
    <row r="17" spans="1:2">
      <c r="A17" s="8" t="s">
        <v>26</v>
      </c>
      <c r="B17" s="4" t="s">
        <v>27</v>
      </c>
    </row>
    <row r="18" spans="1:2">
      <c r="A18" s="8" t="s">
        <v>28</v>
      </c>
      <c r="B18" s="4" t="s">
        <v>29</v>
      </c>
    </row>
    <row r="21" spans="1:2">
      <c r="A21" s="9"/>
      <c r="B21" s="11"/>
    </row>
    <row r="22" spans="1:2">
      <c r="A22" s="9"/>
      <c r="B22" s="11"/>
    </row>
    <row r="23" spans="1:2">
      <c r="A23" s="9"/>
      <c r="B23" s="11"/>
    </row>
    <row r="24" spans="1:2">
      <c r="A24" s="9"/>
      <c r="B24" s="11"/>
    </row>
    <row r="25" spans="1:2">
      <c r="A25" s="9"/>
      <c r="B25" s="11"/>
    </row>
    <row r="26" spans="1:2">
      <c r="A26" s="9"/>
      <c r="B26" s="11"/>
    </row>
    <row r="27" spans="1:2">
      <c r="A27" s="9"/>
      <c r="B27" s="11"/>
    </row>
    <row r="28" spans="1:2">
      <c r="A28" s="9"/>
      <c r="B28" s="11"/>
    </row>
    <row r="29" spans="1:2">
      <c r="A29" s="9"/>
      <c r="B29" s="11"/>
    </row>
    <row r="30" spans="1:2">
      <c r="A30" s="9"/>
      <c r="B30" s="11"/>
    </row>
    <row r="31" spans="1:2">
      <c r="A31" s="9"/>
      <c r="B31" s="11"/>
    </row>
    <row r="32" spans="1:2">
      <c r="A32" s="9"/>
      <c r="B32" s="11"/>
    </row>
    <row r="33" spans="1:2">
      <c r="A33" s="9"/>
      <c r="B33" s="11"/>
    </row>
    <row r="34" spans="1:2">
      <c r="A34" s="9"/>
      <c r="B34" s="11"/>
    </row>
    <row r="35" spans="1:2">
      <c r="A35" s="9"/>
      <c r="B35" s="11"/>
    </row>
    <row r="36" spans="1:2">
      <c r="A36" s="9"/>
      <c r="B36" s="11"/>
    </row>
    <row r="37" spans="1:2">
      <c r="A37" s="9"/>
      <c r="B37" s="11"/>
    </row>
    <row r="38" spans="1:2">
      <c r="A38" s="9"/>
      <c r="B38" s="11"/>
    </row>
    <row r="39" spans="1:2">
      <c r="A39" s="9"/>
      <c r="B39" s="11"/>
    </row>
    <row r="40" spans="1:2">
      <c r="A40" s="9"/>
      <c r="B40" s="11"/>
    </row>
    <row r="41" spans="1:2">
      <c r="A41" s="9"/>
      <c r="B41" s="11"/>
    </row>
    <row r="42" spans="1:2">
      <c r="A42" s="9"/>
      <c r="B42" s="11"/>
    </row>
    <row r="43" spans="1:2">
      <c r="A43" s="9"/>
      <c r="B43" s="11"/>
    </row>
    <row r="44" spans="1:2">
      <c r="A44" s="9"/>
      <c r="B44" s="11"/>
    </row>
    <row r="45" spans="1:2">
      <c r="A45" s="9"/>
      <c r="B45" s="11"/>
    </row>
    <row r="46" spans="1:2">
      <c r="A46" s="9"/>
      <c r="B46" s="11"/>
    </row>
    <row r="47" spans="1:2">
      <c r="A47" s="9"/>
      <c r="B47" s="11"/>
    </row>
    <row r="48" spans="1:2">
      <c r="A48" s="9"/>
      <c r="B48" s="11"/>
    </row>
    <row r="49" spans="1:2">
      <c r="A49" s="9"/>
      <c r="B49" s="11"/>
    </row>
    <row r="50" spans="1:2">
      <c r="A50" s="9"/>
      <c r="B50" s="11"/>
    </row>
    <row r="51" spans="1:2">
      <c r="A51" s="9"/>
      <c r="B51" s="11"/>
    </row>
    <row r="52" spans="1:2">
      <c r="A52" s="9"/>
      <c r="B52" s="11"/>
    </row>
    <row r="53" spans="1:2">
      <c r="A53" s="9"/>
      <c r="B53" s="11"/>
    </row>
    <row r="54" spans="1:2">
      <c r="A54" s="9"/>
      <c r="B54" s="11"/>
    </row>
    <row r="55" spans="1:2">
      <c r="A55" s="9"/>
      <c r="B55" s="11"/>
    </row>
    <row r="56" spans="1:2">
      <c r="A56" s="9"/>
      <c r="B56" s="11"/>
    </row>
    <row r="57" spans="1:2">
      <c r="A57" s="9"/>
      <c r="B57" s="11"/>
    </row>
    <row r="58" spans="1:2">
      <c r="A58" s="9"/>
      <c r="B58" s="11"/>
    </row>
    <row r="59" spans="1:2">
      <c r="A59" s="9"/>
      <c r="B59" s="11"/>
    </row>
    <row r="60" spans="1:2">
      <c r="A60" s="9"/>
      <c r="B60" s="11"/>
    </row>
    <row r="61" spans="1:2">
      <c r="A61" s="9"/>
      <c r="B61" s="11"/>
    </row>
    <row r="62" spans="1:2">
      <c r="A62" s="9"/>
      <c r="B62" s="11"/>
    </row>
    <row r="63" spans="1:2">
      <c r="A63" s="9"/>
      <c r="B63" s="11"/>
    </row>
    <row r="64" spans="1:2">
      <c r="A64" s="9"/>
      <c r="B64" s="11"/>
    </row>
    <row r="65" spans="1:2">
      <c r="A65" s="9"/>
      <c r="B65" s="11"/>
    </row>
    <row r="66" spans="1:2">
      <c r="A66" s="9"/>
      <c r="B66" s="11"/>
    </row>
  </sheetData>
  <hyperlinks>
    <hyperlink ref="B15" r:id="rId1" xr:uid="{CECF073B-B628-CB43-8598-E4B434D05C52}"/>
    <hyperlink ref="B6" r:id="rId2" xr:uid="{C9042655-23D2-7446-8557-9A7716B49A61}"/>
    <hyperlink ref="B7" r:id="rId3" tooltip="https://us06web.zoom.us/j/83584043063?pwd=jCtglL3abPJjT8G7hkqM0bZcCens5V.1" xr:uid="{6B7420DE-6A29-324E-92F6-3B16BD4440E4}"/>
    <hyperlink ref="B8" r:id="rId4" tooltip="https://us06web.zoom.us/j/82664554252?pwd=3w0yR8wFzav06Rgnxo87j3FZVtcKoH.1" xr:uid="{7FBE6C9F-82FC-1D4F-AD6B-BC3961C00981}"/>
    <hyperlink ref="B9" r:id="rId5" xr:uid="{D9B6F178-6D21-F045-BB5E-7FC882798BF6}"/>
    <hyperlink ref="B16" r:id="rId6" xr:uid="{382EACE8-32CF-F34C-879F-6B36135D21C5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9"/>
  <sheetViews>
    <sheetView workbookViewId="0">
      <pane ySplit="4" topLeftCell="A5" activePane="bottomLeft" state="frozen"/>
      <selection pane="bottomLeft" activeCell="B9" sqref="B9"/>
    </sheetView>
  </sheetViews>
  <sheetFormatPr baseColWidth="10" defaultColWidth="8.85546875" defaultRowHeight="15"/>
  <cols>
    <col min="1" max="1" width="30" customWidth="1"/>
    <col min="2" max="2" width="24" customWidth="1"/>
    <col min="3" max="3" width="19" customWidth="1"/>
    <col min="4" max="4" width="11" customWidth="1"/>
    <col min="5" max="5" width="62" customWidth="1"/>
    <col min="6" max="6" width="28" customWidth="1"/>
  </cols>
  <sheetData>
    <row r="1" spans="1:6" ht="23.25">
      <c r="A1" s="1" t="s">
        <v>30</v>
      </c>
    </row>
    <row r="2" spans="1:6">
      <c r="A2" s="2" t="s">
        <v>31</v>
      </c>
    </row>
    <row r="4" spans="1:6">
      <c r="A4" s="7" t="s">
        <v>32</v>
      </c>
      <c r="B4" s="7" t="s">
        <v>33</v>
      </c>
      <c r="C4" s="7" t="s">
        <v>34</v>
      </c>
      <c r="D4" s="7" t="s">
        <v>35</v>
      </c>
      <c r="E4" s="7" t="s">
        <v>36</v>
      </c>
      <c r="F4" s="7" t="s">
        <v>37</v>
      </c>
    </row>
    <row r="5" spans="1:6">
      <c r="A5" s="11" t="s">
        <v>38</v>
      </c>
      <c r="B5" s="11" t="s">
        <v>39</v>
      </c>
      <c r="C5" s="12">
        <v>4</v>
      </c>
      <c r="D5" s="11" t="s">
        <v>40</v>
      </c>
      <c r="E5" s="11"/>
      <c r="F5" s="11" t="s">
        <v>41</v>
      </c>
    </row>
    <row r="6" spans="1:6">
      <c r="A6" s="11" t="s">
        <v>42</v>
      </c>
      <c r="B6" s="11" t="s">
        <v>43</v>
      </c>
      <c r="C6" s="12">
        <v>1</v>
      </c>
      <c r="D6" s="11" t="s">
        <v>40</v>
      </c>
      <c r="E6" s="11"/>
      <c r="F6" s="11" t="s">
        <v>44</v>
      </c>
    </row>
    <row r="7" spans="1:6">
      <c r="A7" s="11" t="s">
        <v>45</v>
      </c>
      <c r="B7" s="11" t="s">
        <v>46</v>
      </c>
      <c r="C7" s="12">
        <v>0</v>
      </c>
      <c r="D7" s="11" t="s">
        <v>40</v>
      </c>
      <c r="E7" s="11"/>
      <c r="F7" s="11" t="s">
        <v>47</v>
      </c>
    </row>
    <row r="8" spans="1:6">
      <c r="A8" s="11" t="s">
        <v>48</v>
      </c>
      <c r="B8" s="11" t="s">
        <v>49</v>
      </c>
      <c r="C8" s="12">
        <v>3</v>
      </c>
      <c r="D8" s="11" t="s">
        <v>40</v>
      </c>
      <c r="E8" s="11"/>
      <c r="F8" s="11" t="s">
        <v>50</v>
      </c>
    </row>
    <row r="9" spans="1:6">
      <c r="A9" s="11" t="s">
        <v>51</v>
      </c>
      <c r="B9" s="11" t="s">
        <v>52</v>
      </c>
      <c r="C9" s="12">
        <v>9.5</v>
      </c>
      <c r="D9" s="11" t="s">
        <v>53</v>
      </c>
      <c r="E9" s="11"/>
      <c r="F9" s="11" t="s">
        <v>54</v>
      </c>
    </row>
    <row r="10" spans="1:6">
      <c r="A10" s="11" t="s">
        <v>55</v>
      </c>
      <c r="B10" s="11" t="s">
        <v>56</v>
      </c>
      <c r="C10" s="12">
        <v>-7</v>
      </c>
      <c r="D10" s="11" t="s">
        <v>57</v>
      </c>
      <c r="E10" s="11"/>
      <c r="F10" s="11" t="s">
        <v>58</v>
      </c>
    </row>
    <row r="11" spans="1:6">
      <c r="A11" s="11" t="s">
        <v>59</v>
      </c>
      <c r="B11" s="11" t="s">
        <v>60</v>
      </c>
      <c r="C11" s="12">
        <v>1</v>
      </c>
      <c r="D11" s="11" t="s">
        <v>40</v>
      </c>
      <c r="E11" s="11"/>
      <c r="F11" s="11" t="s">
        <v>61</v>
      </c>
    </row>
    <row r="12" spans="1:6">
      <c r="A12" s="11" t="s">
        <v>62</v>
      </c>
      <c r="B12" s="11" t="s">
        <v>63</v>
      </c>
      <c r="C12" s="12">
        <v>5</v>
      </c>
      <c r="D12" s="11" t="s">
        <v>40</v>
      </c>
      <c r="E12" s="11"/>
      <c r="F12" s="11" t="s">
        <v>64</v>
      </c>
    </row>
    <row r="13" spans="1:6">
      <c r="A13" s="11" t="s">
        <v>65</v>
      </c>
      <c r="B13" s="11" t="s">
        <v>66</v>
      </c>
      <c r="C13" s="12">
        <v>3</v>
      </c>
      <c r="D13" s="11" t="s">
        <v>40</v>
      </c>
      <c r="E13" s="11"/>
      <c r="F13" s="11" t="s">
        <v>67</v>
      </c>
    </row>
    <row r="14" spans="1:6">
      <c r="A14" s="11" t="s">
        <v>68</v>
      </c>
      <c r="B14" s="11" t="s">
        <v>69</v>
      </c>
      <c r="C14" s="12">
        <v>1</v>
      </c>
      <c r="D14" s="11" t="s">
        <v>70</v>
      </c>
      <c r="E14" s="11"/>
      <c r="F14" s="11" t="s">
        <v>71</v>
      </c>
    </row>
    <row r="15" spans="1:6">
      <c r="A15" s="11" t="s">
        <v>72</v>
      </c>
      <c r="B15" s="11" t="s">
        <v>73</v>
      </c>
      <c r="C15" s="12">
        <v>-9</v>
      </c>
      <c r="D15" s="11" t="s">
        <v>57</v>
      </c>
      <c r="E15" s="11"/>
      <c r="F15" s="11" t="s">
        <v>74</v>
      </c>
    </row>
    <row r="16" spans="1:6">
      <c r="A16" s="11" t="s">
        <v>75</v>
      </c>
      <c r="B16" s="11" t="s">
        <v>76</v>
      </c>
      <c r="C16" s="12">
        <v>13</v>
      </c>
      <c r="D16" s="11" t="s">
        <v>40</v>
      </c>
      <c r="E16" s="11"/>
      <c r="F16" s="11" t="s">
        <v>77</v>
      </c>
    </row>
    <row r="17" spans="1:6">
      <c r="A17" s="11" t="s">
        <v>78</v>
      </c>
      <c r="B17" s="11" t="s">
        <v>79</v>
      </c>
      <c r="C17" s="12">
        <v>-3</v>
      </c>
      <c r="D17" s="11" t="s">
        <v>40</v>
      </c>
      <c r="E17" s="11"/>
      <c r="F17" s="11" t="s">
        <v>80</v>
      </c>
    </row>
    <row r="18" spans="1:6">
      <c r="A18" s="11" t="s">
        <v>81</v>
      </c>
      <c r="B18" s="11" t="s">
        <v>82</v>
      </c>
      <c r="C18" s="12">
        <v>2</v>
      </c>
      <c r="D18" s="11" t="s">
        <v>70</v>
      </c>
      <c r="E18" s="11"/>
      <c r="F18" s="11" t="s">
        <v>83</v>
      </c>
    </row>
    <row r="19" spans="1:6">
      <c r="A19" s="11" t="s">
        <v>84</v>
      </c>
      <c r="B19" s="11" t="s">
        <v>56</v>
      </c>
      <c r="C19" s="12">
        <v>-5</v>
      </c>
      <c r="D19" s="11" t="s">
        <v>57</v>
      </c>
      <c r="E19" s="11"/>
      <c r="F19" s="11" t="s">
        <v>85</v>
      </c>
    </row>
    <row r="20" spans="1:6">
      <c r="A20" s="11" t="s">
        <v>86</v>
      </c>
      <c r="B20" s="11" t="s">
        <v>87</v>
      </c>
      <c r="C20" s="12">
        <v>12</v>
      </c>
      <c r="D20" s="11" t="s">
        <v>88</v>
      </c>
      <c r="E20" s="11"/>
      <c r="F20" s="11" t="s">
        <v>89</v>
      </c>
    </row>
    <row r="21" spans="1:6">
      <c r="A21" s="11" t="s">
        <v>90</v>
      </c>
      <c r="B21" s="11" t="s">
        <v>91</v>
      </c>
      <c r="C21" s="12">
        <v>3</v>
      </c>
      <c r="D21" s="11" t="s">
        <v>40</v>
      </c>
      <c r="E21" s="11"/>
      <c r="F21" s="11" t="s">
        <v>92</v>
      </c>
    </row>
    <row r="22" spans="1:6">
      <c r="A22" s="11" t="s">
        <v>93</v>
      </c>
      <c r="B22" s="11" t="s">
        <v>94</v>
      </c>
      <c r="C22" s="12">
        <v>4</v>
      </c>
      <c r="D22" s="11" t="s">
        <v>40</v>
      </c>
      <c r="E22" s="11"/>
      <c r="F22" s="11" t="s">
        <v>95</v>
      </c>
    </row>
    <row r="23" spans="1:6">
      <c r="A23" s="11" t="s">
        <v>96</v>
      </c>
      <c r="B23" s="11" t="s">
        <v>97</v>
      </c>
      <c r="C23" s="12">
        <v>7</v>
      </c>
      <c r="D23" s="11" t="s">
        <v>40</v>
      </c>
      <c r="E23" s="11"/>
      <c r="F23" s="11" t="s">
        <v>98</v>
      </c>
    </row>
    <row r="24" spans="1:6">
      <c r="A24" s="11" t="s">
        <v>99</v>
      </c>
      <c r="B24" s="11" t="s">
        <v>100</v>
      </c>
      <c r="C24" s="12">
        <v>1</v>
      </c>
      <c r="D24" s="11" t="s">
        <v>70</v>
      </c>
      <c r="E24" s="11"/>
      <c r="F24" s="11" t="s">
        <v>101</v>
      </c>
    </row>
    <row r="25" spans="1:6">
      <c r="A25" s="11" t="s">
        <v>102</v>
      </c>
      <c r="B25" s="11" t="s">
        <v>103</v>
      </c>
      <c r="C25" s="12">
        <v>8</v>
      </c>
      <c r="D25" s="11" t="s">
        <v>40</v>
      </c>
      <c r="E25" s="11"/>
      <c r="F25" s="11" t="s">
        <v>104</v>
      </c>
    </row>
    <row r="26" spans="1:6">
      <c r="A26" s="11" t="s">
        <v>105</v>
      </c>
      <c r="B26" s="11" t="s">
        <v>106</v>
      </c>
      <c r="C26" s="12">
        <v>2</v>
      </c>
      <c r="D26" s="11" t="s">
        <v>107</v>
      </c>
      <c r="E26" s="11"/>
      <c r="F26" s="11" t="s">
        <v>108</v>
      </c>
    </row>
    <row r="27" spans="1:6">
      <c r="A27" s="11" t="s">
        <v>109</v>
      </c>
      <c r="B27" s="11" t="s">
        <v>110</v>
      </c>
      <c r="C27" s="12">
        <v>1</v>
      </c>
      <c r="D27" s="11" t="s">
        <v>70</v>
      </c>
      <c r="E27" s="11"/>
      <c r="F27" s="11" t="s">
        <v>111</v>
      </c>
    </row>
    <row r="28" spans="1:6">
      <c r="A28" s="11" t="s">
        <v>112</v>
      </c>
      <c r="B28" s="11" t="s">
        <v>113</v>
      </c>
      <c r="C28" s="12">
        <v>5.5</v>
      </c>
      <c r="D28" s="11" t="s">
        <v>40</v>
      </c>
      <c r="E28" s="11"/>
      <c r="F28" s="11" t="s">
        <v>114</v>
      </c>
    </row>
    <row r="29" spans="1:6">
      <c r="A29" s="11" t="s">
        <v>115</v>
      </c>
      <c r="B29" s="11" t="s">
        <v>116</v>
      </c>
      <c r="C29" s="12">
        <v>1</v>
      </c>
      <c r="D29" s="11" t="s">
        <v>70</v>
      </c>
      <c r="E29" s="11"/>
      <c r="F29" s="11" t="s">
        <v>117</v>
      </c>
    </row>
    <row r="30" spans="1:6">
      <c r="A30" s="11" t="s">
        <v>118</v>
      </c>
      <c r="B30" s="11" t="s">
        <v>119</v>
      </c>
      <c r="C30" s="12">
        <v>1</v>
      </c>
      <c r="D30" s="11" t="s">
        <v>70</v>
      </c>
      <c r="E30" s="11"/>
      <c r="F30" s="11" t="s">
        <v>120</v>
      </c>
    </row>
    <row r="31" spans="1:6">
      <c r="A31" s="11" t="s">
        <v>121</v>
      </c>
      <c r="B31" s="11" t="s">
        <v>122</v>
      </c>
      <c r="C31" s="12">
        <v>-5</v>
      </c>
      <c r="D31" s="11" t="s">
        <v>40</v>
      </c>
      <c r="E31" s="11"/>
      <c r="F31" s="11" t="s">
        <v>123</v>
      </c>
    </row>
    <row r="32" spans="1:6">
      <c r="A32" s="11" t="s">
        <v>124</v>
      </c>
      <c r="B32" s="11" t="s">
        <v>56</v>
      </c>
      <c r="C32" s="12">
        <v>-5</v>
      </c>
      <c r="D32" s="11" t="s">
        <v>57</v>
      </c>
      <c r="E32" s="11"/>
      <c r="F32" s="11" t="s">
        <v>85</v>
      </c>
    </row>
    <row r="33" spans="1:6">
      <c r="A33" s="11" t="s">
        <v>125</v>
      </c>
      <c r="B33" s="11" t="s">
        <v>126</v>
      </c>
      <c r="C33" s="12">
        <v>-3</v>
      </c>
      <c r="D33" s="11" t="s">
        <v>40</v>
      </c>
      <c r="E33" s="11"/>
      <c r="F33" s="11" t="s">
        <v>127</v>
      </c>
    </row>
    <row r="34" spans="1:6">
      <c r="A34" s="11" t="s">
        <v>128</v>
      </c>
      <c r="B34" s="11" t="s">
        <v>52</v>
      </c>
      <c r="C34" s="12">
        <v>10</v>
      </c>
      <c r="D34" s="11" t="s">
        <v>40</v>
      </c>
      <c r="E34" s="11"/>
      <c r="F34" s="11" t="s">
        <v>129</v>
      </c>
    </row>
    <row r="35" spans="1:6">
      <c r="A35" s="11" t="s">
        <v>130</v>
      </c>
      <c r="B35" s="11" t="s">
        <v>131</v>
      </c>
      <c r="C35" s="12">
        <v>1</v>
      </c>
      <c r="D35" s="11" t="s">
        <v>70</v>
      </c>
      <c r="E35" s="11"/>
      <c r="F35" s="11" t="s">
        <v>132</v>
      </c>
    </row>
    <row r="36" spans="1:6">
      <c r="A36" s="11" t="s">
        <v>133</v>
      </c>
      <c r="B36" s="11" t="s">
        <v>134</v>
      </c>
      <c r="C36" s="12">
        <v>2</v>
      </c>
      <c r="D36" s="11" t="s">
        <v>70</v>
      </c>
      <c r="E36" s="11"/>
      <c r="F36" s="11" t="s">
        <v>135</v>
      </c>
    </row>
    <row r="37" spans="1:6">
      <c r="A37" s="11" t="s">
        <v>136</v>
      </c>
      <c r="B37" s="11" t="s">
        <v>137</v>
      </c>
      <c r="C37" s="12">
        <v>1</v>
      </c>
      <c r="D37" s="11" t="s">
        <v>70</v>
      </c>
      <c r="E37" s="11"/>
      <c r="F37" s="11" t="s">
        <v>138</v>
      </c>
    </row>
    <row r="38" spans="1:6">
      <c r="A38" s="11" t="s">
        <v>139</v>
      </c>
      <c r="B38" s="11" t="s">
        <v>140</v>
      </c>
      <c r="C38" s="12">
        <v>-3</v>
      </c>
      <c r="D38" s="11" t="s">
        <v>40</v>
      </c>
      <c r="E38" s="11"/>
      <c r="F38" s="11" t="s">
        <v>141</v>
      </c>
    </row>
    <row r="39" spans="1:6">
      <c r="A39" s="11" t="s">
        <v>142</v>
      </c>
      <c r="B39" s="11" t="s">
        <v>143</v>
      </c>
      <c r="C39" s="12">
        <v>2</v>
      </c>
      <c r="D39" s="11" t="s">
        <v>144</v>
      </c>
      <c r="E39" s="13" t="s">
        <v>145</v>
      </c>
      <c r="F39" s="11" t="s">
        <v>146</v>
      </c>
    </row>
    <row r="40" spans="1:6">
      <c r="A40" s="11" t="s">
        <v>147</v>
      </c>
      <c r="B40" s="11" t="s">
        <v>148</v>
      </c>
      <c r="C40" s="12">
        <v>-6</v>
      </c>
      <c r="D40" s="11" t="s">
        <v>40</v>
      </c>
      <c r="E40" s="13" t="s">
        <v>149</v>
      </c>
      <c r="F40" s="11" t="s">
        <v>150</v>
      </c>
    </row>
    <row r="41" spans="1:6">
      <c r="A41" s="11" t="s">
        <v>151</v>
      </c>
      <c r="B41" s="11" t="s">
        <v>52</v>
      </c>
      <c r="C41" s="12">
        <v>10</v>
      </c>
      <c r="D41" s="11" t="s">
        <v>53</v>
      </c>
      <c r="E41" s="11"/>
      <c r="F41" s="11" t="s">
        <v>152</v>
      </c>
    </row>
    <row r="42" spans="1:6">
      <c r="A42" s="11" t="s">
        <v>153</v>
      </c>
      <c r="B42" s="11" t="s">
        <v>154</v>
      </c>
      <c r="C42" s="12">
        <v>2</v>
      </c>
      <c r="D42" s="11" t="s">
        <v>40</v>
      </c>
      <c r="E42" s="11"/>
      <c r="F42" s="11" t="s">
        <v>155</v>
      </c>
    </row>
    <row r="43" spans="1:6">
      <c r="A43" s="11" t="s">
        <v>156</v>
      </c>
      <c r="B43" s="11" t="s">
        <v>157</v>
      </c>
      <c r="C43" s="12">
        <v>-4</v>
      </c>
      <c r="D43" s="11" t="s">
        <v>40</v>
      </c>
      <c r="E43" s="11"/>
      <c r="F43" s="11" t="s">
        <v>158</v>
      </c>
    </row>
    <row r="44" spans="1:6">
      <c r="A44" s="11" t="s">
        <v>159</v>
      </c>
      <c r="B44" s="11" t="s">
        <v>160</v>
      </c>
      <c r="C44" s="12">
        <v>1</v>
      </c>
      <c r="D44" s="11" t="s">
        <v>40</v>
      </c>
      <c r="E44" s="13" t="s">
        <v>161</v>
      </c>
      <c r="F44" s="11" t="s">
        <v>162</v>
      </c>
    </row>
    <row r="45" spans="1:6">
      <c r="A45" s="11" t="s">
        <v>0</v>
      </c>
      <c r="B45" s="11" t="s">
        <v>163</v>
      </c>
      <c r="C45" s="12">
        <v>-5</v>
      </c>
      <c r="D45" s="11" t="s">
        <v>57</v>
      </c>
      <c r="E45" s="11"/>
      <c r="F45" s="11" t="s">
        <v>85</v>
      </c>
    </row>
    <row r="46" spans="1:6">
      <c r="A46" s="11" t="s">
        <v>164</v>
      </c>
      <c r="B46" s="11" t="s">
        <v>56</v>
      </c>
      <c r="C46" s="12">
        <v>-5</v>
      </c>
      <c r="D46" s="11" t="s">
        <v>57</v>
      </c>
      <c r="E46" s="11"/>
      <c r="F46" s="11" t="s">
        <v>85</v>
      </c>
    </row>
    <row r="47" spans="1:6">
      <c r="A47" s="11" t="s">
        <v>165</v>
      </c>
      <c r="B47" s="11" t="s">
        <v>113</v>
      </c>
      <c r="C47" s="12">
        <v>5.5</v>
      </c>
      <c r="D47" s="11" t="s">
        <v>40</v>
      </c>
      <c r="E47" s="11"/>
      <c r="F47" s="11" t="s">
        <v>114</v>
      </c>
    </row>
    <row r="48" spans="1:6">
      <c r="A48" s="11" t="s">
        <v>166</v>
      </c>
      <c r="B48" s="11" t="s">
        <v>56</v>
      </c>
      <c r="C48" s="12">
        <v>-6</v>
      </c>
      <c r="D48" s="11" t="s">
        <v>57</v>
      </c>
      <c r="E48" s="11"/>
      <c r="F48" s="11" t="s">
        <v>167</v>
      </c>
    </row>
    <row r="49" spans="1:6">
      <c r="A49" s="11" t="s">
        <v>168</v>
      </c>
      <c r="B49" s="11" t="s">
        <v>87</v>
      </c>
      <c r="C49" s="12">
        <v>12</v>
      </c>
      <c r="D49" s="11" t="s">
        <v>88</v>
      </c>
      <c r="E49" s="11"/>
      <c r="F49" s="11" t="s">
        <v>89</v>
      </c>
    </row>
    <row r="50" spans="1:6">
      <c r="A50" s="11" t="s">
        <v>169</v>
      </c>
      <c r="B50" s="11" t="s">
        <v>56</v>
      </c>
      <c r="C50" s="12">
        <v>-5</v>
      </c>
      <c r="D50" s="11" t="s">
        <v>57</v>
      </c>
      <c r="E50" s="11"/>
      <c r="F50" s="11" t="s">
        <v>85</v>
      </c>
    </row>
    <row r="51" spans="1:6">
      <c r="A51" s="11" t="s">
        <v>170</v>
      </c>
      <c r="B51" s="11" t="s">
        <v>171</v>
      </c>
      <c r="C51" s="12">
        <v>5.5</v>
      </c>
      <c r="D51" s="11" t="s">
        <v>40</v>
      </c>
      <c r="E51" s="11"/>
      <c r="F51" s="11" t="s">
        <v>172</v>
      </c>
    </row>
    <row r="52" spans="1:6">
      <c r="A52" s="11" t="s">
        <v>173</v>
      </c>
      <c r="B52" s="11" t="s">
        <v>174</v>
      </c>
      <c r="C52" s="12">
        <v>1</v>
      </c>
      <c r="D52" s="11" t="s">
        <v>70</v>
      </c>
      <c r="E52" s="11"/>
      <c r="F52" s="11" t="s">
        <v>175</v>
      </c>
    </row>
    <row r="53" spans="1:6">
      <c r="A53" s="11" t="s">
        <v>176</v>
      </c>
      <c r="B53" s="11" t="s">
        <v>177</v>
      </c>
      <c r="C53" s="12">
        <v>0</v>
      </c>
      <c r="D53" s="11" t="s">
        <v>40</v>
      </c>
      <c r="E53" s="11"/>
      <c r="F53" s="11" t="s">
        <v>178</v>
      </c>
    </row>
    <row r="54" spans="1:6">
      <c r="A54" s="11" t="s">
        <v>179</v>
      </c>
      <c r="B54" s="11" t="s">
        <v>56</v>
      </c>
      <c r="C54" s="12">
        <v>-6</v>
      </c>
      <c r="D54" s="11" t="s">
        <v>57</v>
      </c>
      <c r="E54" s="11"/>
      <c r="F54" s="11" t="s">
        <v>167</v>
      </c>
    </row>
    <row r="55" spans="1:6">
      <c r="A55" s="11" t="s">
        <v>180</v>
      </c>
      <c r="B55" s="11" t="s">
        <v>181</v>
      </c>
      <c r="C55" s="12">
        <v>3</v>
      </c>
      <c r="D55" s="11" t="s">
        <v>40</v>
      </c>
      <c r="E55" s="11"/>
      <c r="F55" s="11" t="s">
        <v>182</v>
      </c>
    </row>
    <row r="56" spans="1:6">
      <c r="A56" s="11" t="s">
        <v>183</v>
      </c>
      <c r="B56" s="11" t="s">
        <v>52</v>
      </c>
      <c r="C56" s="12">
        <v>9.5</v>
      </c>
      <c r="D56" s="11" t="s">
        <v>40</v>
      </c>
      <c r="E56" s="11"/>
      <c r="F56" s="11" t="s">
        <v>184</v>
      </c>
    </row>
    <row r="57" spans="1:6">
      <c r="A57" s="11" t="s">
        <v>185</v>
      </c>
      <c r="B57" s="11" t="s">
        <v>56</v>
      </c>
      <c r="C57" s="12">
        <v>-7</v>
      </c>
      <c r="D57" s="11" t="s">
        <v>57</v>
      </c>
      <c r="E57" s="11"/>
      <c r="F57" s="11" t="s">
        <v>58</v>
      </c>
    </row>
    <row r="58" spans="1:6">
      <c r="A58" s="11" t="s">
        <v>186</v>
      </c>
      <c r="B58" s="11" t="s">
        <v>56</v>
      </c>
      <c r="C58" s="12">
        <v>-5</v>
      </c>
      <c r="D58" s="11" t="s">
        <v>57</v>
      </c>
      <c r="E58" s="11"/>
      <c r="F58" s="11" t="s">
        <v>187</v>
      </c>
    </row>
    <row r="59" spans="1:6">
      <c r="A59" s="11" t="s">
        <v>188</v>
      </c>
      <c r="B59" s="11" t="s">
        <v>189</v>
      </c>
      <c r="C59" s="12">
        <v>6</v>
      </c>
      <c r="D59" s="11" t="s">
        <v>40</v>
      </c>
      <c r="E59" s="11"/>
      <c r="F59" s="11" t="s">
        <v>190</v>
      </c>
    </row>
    <row r="60" spans="1:6">
      <c r="A60" s="11" t="s">
        <v>191</v>
      </c>
      <c r="B60" s="11" t="s">
        <v>192</v>
      </c>
      <c r="C60" s="12">
        <v>3</v>
      </c>
      <c r="D60" s="11" t="s">
        <v>40</v>
      </c>
      <c r="E60" s="11"/>
      <c r="F60" s="11" t="s">
        <v>193</v>
      </c>
    </row>
    <row r="61" spans="1:6">
      <c r="A61" s="11" t="s">
        <v>194</v>
      </c>
      <c r="B61" s="11" t="s">
        <v>39</v>
      </c>
      <c r="C61" s="12">
        <v>4</v>
      </c>
      <c r="D61" s="11" t="s">
        <v>40</v>
      </c>
      <c r="E61" s="11"/>
      <c r="F61" s="11" t="s">
        <v>41</v>
      </c>
    </row>
    <row r="62" spans="1:6">
      <c r="A62" s="11" t="s">
        <v>195</v>
      </c>
      <c r="B62" s="11" t="s">
        <v>196</v>
      </c>
      <c r="C62" s="12">
        <v>0</v>
      </c>
      <c r="D62" s="11" t="s">
        <v>70</v>
      </c>
      <c r="E62" s="11"/>
      <c r="F62" s="11" t="s">
        <v>197</v>
      </c>
    </row>
    <row r="63" spans="1:6">
      <c r="A63" s="11" t="s">
        <v>198</v>
      </c>
      <c r="B63" s="11" t="s">
        <v>199</v>
      </c>
      <c r="C63" s="12">
        <v>0</v>
      </c>
      <c r="D63" s="11" t="s">
        <v>70</v>
      </c>
      <c r="E63" s="11"/>
      <c r="F63" s="11" t="s">
        <v>200</v>
      </c>
    </row>
    <row r="64" spans="1:6">
      <c r="A64" s="11" t="s">
        <v>201</v>
      </c>
      <c r="B64" s="11" t="s">
        <v>148</v>
      </c>
      <c r="C64" s="12">
        <v>-6</v>
      </c>
      <c r="D64" s="11" t="s">
        <v>40</v>
      </c>
      <c r="E64" s="13" t="s">
        <v>149</v>
      </c>
      <c r="F64" s="11" t="s">
        <v>150</v>
      </c>
    </row>
    <row r="65" spans="1:6">
      <c r="A65" s="11" t="s">
        <v>202</v>
      </c>
      <c r="B65" s="11" t="s">
        <v>203</v>
      </c>
      <c r="C65" s="12">
        <v>2</v>
      </c>
      <c r="D65" s="11" t="s">
        <v>40</v>
      </c>
      <c r="E65" s="11"/>
      <c r="F65" s="11" t="s">
        <v>204</v>
      </c>
    </row>
    <row r="66" spans="1:6">
      <c r="A66" s="11" t="s">
        <v>205</v>
      </c>
      <c r="B66" s="11" t="s">
        <v>119</v>
      </c>
      <c r="C66" s="12">
        <v>1</v>
      </c>
      <c r="D66" s="11" t="s">
        <v>70</v>
      </c>
      <c r="E66" s="11"/>
      <c r="F66" s="11" t="s">
        <v>120</v>
      </c>
    </row>
    <row r="67" spans="1:6">
      <c r="A67" s="11" t="s">
        <v>206</v>
      </c>
      <c r="B67" s="11" t="s">
        <v>207</v>
      </c>
      <c r="C67" s="12">
        <v>10</v>
      </c>
      <c r="D67" s="11" t="s">
        <v>40</v>
      </c>
      <c r="E67" s="11"/>
      <c r="F67" s="11" t="s">
        <v>208</v>
      </c>
    </row>
    <row r="68" spans="1:6">
      <c r="A68" s="11" t="s">
        <v>209</v>
      </c>
      <c r="B68" s="11" t="s">
        <v>103</v>
      </c>
      <c r="C68" s="12">
        <v>8</v>
      </c>
      <c r="D68" s="11" t="s">
        <v>40</v>
      </c>
      <c r="E68" s="11"/>
      <c r="F68" s="11" t="s">
        <v>104</v>
      </c>
    </row>
    <row r="69" spans="1:6">
      <c r="A69" s="11" t="s">
        <v>210</v>
      </c>
      <c r="B69" s="11" t="s">
        <v>211</v>
      </c>
      <c r="C69" s="12">
        <v>-6</v>
      </c>
      <c r="D69" s="11" t="s">
        <v>40</v>
      </c>
      <c r="E69" s="11"/>
      <c r="F69" s="11" t="s">
        <v>212</v>
      </c>
    </row>
    <row r="70" spans="1:6">
      <c r="A70" s="11" t="s">
        <v>213</v>
      </c>
      <c r="B70" s="11" t="s">
        <v>148</v>
      </c>
      <c r="C70" s="12">
        <v>-4</v>
      </c>
      <c r="D70" s="11" t="s">
        <v>57</v>
      </c>
      <c r="E70" s="11"/>
      <c r="F70" s="11" t="s">
        <v>214</v>
      </c>
    </row>
    <row r="71" spans="1:6">
      <c r="A71" s="11" t="s">
        <v>215</v>
      </c>
      <c r="B71" s="11" t="s">
        <v>216</v>
      </c>
      <c r="C71" s="12">
        <v>7</v>
      </c>
      <c r="D71" s="11" t="s">
        <v>40</v>
      </c>
      <c r="E71" s="11"/>
      <c r="F71" s="11" t="s">
        <v>217</v>
      </c>
    </row>
    <row r="72" spans="1:6">
      <c r="A72" s="11" t="s">
        <v>218</v>
      </c>
      <c r="B72" s="11" t="s">
        <v>219</v>
      </c>
      <c r="C72" s="12">
        <v>2</v>
      </c>
      <c r="D72" s="11" t="s">
        <v>40</v>
      </c>
      <c r="E72" s="11"/>
      <c r="F72" s="11" t="s">
        <v>220</v>
      </c>
    </row>
    <row r="73" spans="1:6">
      <c r="A73" s="11" t="s">
        <v>221</v>
      </c>
      <c r="B73" s="11" t="s">
        <v>222</v>
      </c>
      <c r="C73" s="12">
        <v>-5</v>
      </c>
      <c r="D73" s="11" t="s">
        <v>223</v>
      </c>
      <c r="E73" s="11"/>
      <c r="F73" s="11" t="s">
        <v>224</v>
      </c>
    </row>
    <row r="74" spans="1:6">
      <c r="A74" s="11" t="s">
        <v>225</v>
      </c>
      <c r="B74" s="11" t="s">
        <v>226</v>
      </c>
      <c r="C74" s="12">
        <v>2</v>
      </c>
      <c r="D74" s="11" t="s">
        <v>70</v>
      </c>
      <c r="E74" s="11"/>
      <c r="F74" s="11" t="s">
        <v>227</v>
      </c>
    </row>
    <row r="75" spans="1:6">
      <c r="A75" s="11" t="s">
        <v>228</v>
      </c>
      <c r="B75" s="11" t="s">
        <v>216</v>
      </c>
      <c r="C75" s="12">
        <v>7</v>
      </c>
      <c r="D75" s="11" t="s">
        <v>40</v>
      </c>
      <c r="E75" s="11"/>
      <c r="F75" s="11" t="s">
        <v>217</v>
      </c>
    </row>
    <row r="76" spans="1:6">
      <c r="A76" s="11" t="s">
        <v>229</v>
      </c>
      <c r="B76" s="11" t="s">
        <v>52</v>
      </c>
      <c r="C76" s="12">
        <v>10</v>
      </c>
      <c r="D76" s="11" t="s">
        <v>53</v>
      </c>
      <c r="E76" s="11"/>
      <c r="F76" s="11" t="s">
        <v>230</v>
      </c>
    </row>
    <row r="77" spans="1:6">
      <c r="A77" s="11" t="s">
        <v>231</v>
      </c>
      <c r="B77" s="11" t="s">
        <v>232</v>
      </c>
      <c r="C77" s="12">
        <v>8</v>
      </c>
      <c r="D77" s="11" t="s">
        <v>40</v>
      </c>
      <c r="E77" s="11"/>
      <c r="F77" s="11" t="s">
        <v>233</v>
      </c>
    </row>
    <row r="78" spans="1:6">
      <c r="A78" s="11" t="s">
        <v>234</v>
      </c>
      <c r="B78" s="11" t="s">
        <v>235</v>
      </c>
      <c r="C78" s="12">
        <v>-10</v>
      </c>
      <c r="D78" s="11" t="s">
        <v>40</v>
      </c>
      <c r="E78" s="11"/>
      <c r="F78" s="11" t="s">
        <v>236</v>
      </c>
    </row>
    <row r="79" spans="1:6">
      <c r="A79" s="11" t="s">
        <v>237</v>
      </c>
      <c r="B79" s="11" t="s">
        <v>56</v>
      </c>
      <c r="C79" s="12">
        <v>-6</v>
      </c>
      <c r="D79" s="11" t="s">
        <v>57</v>
      </c>
      <c r="E79" s="11"/>
      <c r="F79" s="11" t="s">
        <v>167</v>
      </c>
    </row>
    <row r="80" spans="1:6">
      <c r="A80" s="11" t="s">
        <v>238</v>
      </c>
      <c r="B80" s="11" t="s">
        <v>113</v>
      </c>
      <c r="C80" s="12">
        <v>5.5</v>
      </c>
      <c r="D80" s="11" t="s">
        <v>40</v>
      </c>
      <c r="E80" s="11"/>
      <c r="F80" s="11" t="s">
        <v>114</v>
      </c>
    </row>
    <row r="81" spans="1:6">
      <c r="A81" s="11" t="s">
        <v>239</v>
      </c>
      <c r="B81" s="11" t="s">
        <v>56</v>
      </c>
      <c r="C81" s="12">
        <v>-5</v>
      </c>
      <c r="D81" s="11" t="s">
        <v>57</v>
      </c>
      <c r="E81" s="11"/>
      <c r="F81" s="11" t="s">
        <v>240</v>
      </c>
    </row>
    <row r="82" spans="1:6">
      <c r="A82" s="11" t="s">
        <v>241</v>
      </c>
      <c r="B82" s="11" t="s">
        <v>242</v>
      </c>
      <c r="C82" s="12">
        <v>5</v>
      </c>
      <c r="D82" s="11" t="s">
        <v>40</v>
      </c>
      <c r="E82" s="11"/>
      <c r="F82" s="11" t="s">
        <v>243</v>
      </c>
    </row>
    <row r="83" spans="1:6">
      <c r="A83" s="11" t="s">
        <v>244</v>
      </c>
      <c r="B83" s="11" t="s">
        <v>245</v>
      </c>
      <c r="C83" s="12">
        <v>3</v>
      </c>
      <c r="D83" s="11" t="s">
        <v>40</v>
      </c>
      <c r="E83" s="11"/>
      <c r="F83" s="11" t="s">
        <v>246</v>
      </c>
    </row>
    <row r="84" spans="1:6">
      <c r="A84" s="11" t="s">
        <v>247</v>
      </c>
      <c r="B84" s="11" t="s">
        <v>248</v>
      </c>
      <c r="C84" s="12">
        <v>7</v>
      </c>
      <c r="D84" s="11" t="s">
        <v>40</v>
      </c>
      <c r="E84" s="11"/>
      <c r="F84" s="11" t="s">
        <v>249</v>
      </c>
    </row>
    <row r="85" spans="1:6">
      <c r="A85" s="11" t="s">
        <v>250</v>
      </c>
      <c r="B85" s="11" t="s">
        <v>251</v>
      </c>
      <c r="C85" s="12">
        <v>3</v>
      </c>
      <c r="D85" s="11" t="s">
        <v>40</v>
      </c>
      <c r="E85" s="11"/>
      <c r="F85" s="11" t="s">
        <v>252</v>
      </c>
    </row>
    <row r="86" spans="1:6">
      <c r="A86" s="11" t="s">
        <v>253</v>
      </c>
      <c r="B86" s="11" t="s">
        <v>254</v>
      </c>
      <c r="C86" s="12">
        <v>2</v>
      </c>
      <c r="D86" s="11" t="s">
        <v>255</v>
      </c>
      <c r="E86" s="13" t="s">
        <v>256</v>
      </c>
      <c r="F86" s="11" t="s">
        <v>257</v>
      </c>
    </row>
    <row r="87" spans="1:6">
      <c r="A87" s="11" t="s">
        <v>258</v>
      </c>
      <c r="B87" s="11" t="s">
        <v>154</v>
      </c>
      <c r="C87" s="12">
        <v>2</v>
      </c>
      <c r="D87" s="11" t="s">
        <v>40</v>
      </c>
      <c r="E87" s="11"/>
      <c r="F87" s="11" t="s">
        <v>155</v>
      </c>
    </row>
    <row r="88" spans="1:6">
      <c r="A88" s="11" t="s">
        <v>259</v>
      </c>
      <c r="B88" s="11" t="s">
        <v>260</v>
      </c>
      <c r="C88" s="12">
        <v>4.5</v>
      </c>
      <c r="D88" s="11" t="s">
        <v>40</v>
      </c>
      <c r="E88" s="11"/>
      <c r="F88" s="11" t="s">
        <v>261</v>
      </c>
    </row>
    <row r="89" spans="1:6">
      <c r="A89" s="11" t="s">
        <v>262</v>
      </c>
      <c r="B89" s="11" t="s">
        <v>263</v>
      </c>
      <c r="C89" s="12">
        <v>3</v>
      </c>
      <c r="D89" s="11" t="s">
        <v>40</v>
      </c>
      <c r="E89" s="11"/>
      <c r="F89" s="11" t="s">
        <v>264</v>
      </c>
    </row>
    <row r="90" spans="1:6">
      <c r="A90" s="11" t="s">
        <v>265</v>
      </c>
      <c r="B90" s="11" t="s">
        <v>56</v>
      </c>
      <c r="C90" s="12">
        <v>-6</v>
      </c>
      <c r="D90" s="11" t="s">
        <v>57</v>
      </c>
      <c r="E90" s="11"/>
      <c r="F90" s="11" t="s">
        <v>167</v>
      </c>
    </row>
    <row r="91" spans="1:6">
      <c r="A91" s="11" t="s">
        <v>266</v>
      </c>
      <c r="B91" s="11" t="s">
        <v>242</v>
      </c>
      <c r="C91" s="12">
        <v>5</v>
      </c>
      <c r="D91" s="11" t="s">
        <v>40</v>
      </c>
      <c r="E91" s="11"/>
      <c r="F91" s="11" t="s">
        <v>243</v>
      </c>
    </row>
    <row r="92" spans="1:6">
      <c r="A92" s="11" t="s">
        <v>267</v>
      </c>
      <c r="B92" s="11" t="s">
        <v>268</v>
      </c>
      <c r="C92" s="12">
        <v>5.75</v>
      </c>
      <c r="D92" s="11" t="s">
        <v>40</v>
      </c>
      <c r="E92" s="11"/>
      <c r="F92" s="11" t="s">
        <v>269</v>
      </c>
    </row>
    <row r="93" spans="1:6">
      <c r="A93" s="11" t="s">
        <v>270</v>
      </c>
      <c r="B93" s="11" t="s">
        <v>271</v>
      </c>
      <c r="C93" s="12">
        <v>2</v>
      </c>
      <c r="D93" s="11" t="s">
        <v>40</v>
      </c>
      <c r="E93" s="11"/>
      <c r="F93" s="11" t="s">
        <v>272</v>
      </c>
    </row>
    <row r="94" spans="1:6">
      <c r="A94" s="11" t="s">
        <v>273</v>
      </c>
      <c r="B94" s="11" t="s">
        <v>274</v>
      </c>
      <c r="C94" s="12">
        <v>2</v>
      </c>
      <c r="D94" s="11" t="s">
        <v>40</v>
      </c>
      <c r="E94" s="11"/>
      <c r="F94" s="11" t="s">
        <v>275</v>
      </c>
    </row>
    <row r="95" spans="1:6">
      <c r="A95" s="11" t="s">
        <v>276</v>
      </c>
      <c r="B95" s="11" t="s">
        <v>277</v>
      </c>
      <c r="C95" s="12">
        <v>-5</v>
      </c>
      <c r="D95" s="11" t="s">
        <v>40</v>
      </c>
      <c r="E95" s="11"/>
      <c r="F95" s="11" t="s">
        <v>278</v>
      </c>
    </row>
    <row r="96" spans="1:6">
      <c r="A96" s="11" t="s">
        <v>279</v>
      </c>
      <c r="B96" s="11" t="s">
        <v>113</v>
      </c>
      <c r="C96" s="12">
        <v>5.5</v>
      </c>
      <c r="D96" s="11" t="s">
        <v>40</v>
      </c>
      <c r="E96" s="11"/>
      <c r="F96" s="11" t="s">
        <v>114</v>
      </c>
    </row>
    <row r="97" spans="1:6">
      <c r="A97" s="11" t="s">
        <v>280</v>
      </c>
      <c r="B97" s="11" t="s">
        <v>281</v>
      </c>
      <c r="C97" s="12">
        <v>8</v>
      </c>
      <c r="D97" s="11" t="s">
        <v>40</v>
      </c>
      <c r="E97" s="11"/>
      <c r="F97" s="11" t="s">
        <v>282</v>
      </c>
    </row>
    <row r="98" spans="1:6">
      <c r="A98" s="11" t="s">
        <v>283</v>
      </c>
      <c r="B98" s="11" t="s">
        <v>284</v>
      </c>
      <c r="C98" s="12">
        <v>3</v>
      </c>
      <c r="D98" s="11" t="s">
        <v>40</v>
      </c>
      <c r="E98" s="11"/>
      <c r="F98" s="11" t="s">
        <v>285</v>
      </c>
    </row>
    <row r="99" spans="1:6">
      <c r="A99" s="11" t="s">
        <v>286</v>
      </c>
      <c r="B99" s="11" t="s">
        <v>287</v>
      </c>
      <c r="C99" s="12">
        <v>2</v>
      </c>
      <c r="D99" s="11" t="s">
        <v>70</v>
      </c>
      <c r="E99" s="11"/>
      <c r="F99" s="11" t="s">
        <v>288</v>
      </c>
    </row>
    <row r="100" spans="1:6">
      <c r="A100" s="11" t="s">
        <v>289</v>
      </c>
      <c r="B100" s="11" t="s">
        <v>290</v>
      </c>
      <c r="C100" s="12">
        <v>-4</v>
      </c>
      <c r="D100" s="11" t="s">
        <v>40</v>
      </c>
      <c r="E100" s="11"/>
      <c r="F100" s="11" t="s">
        <v>291</v>
      </c>
    </row>
    <row r="101" spans="1:6">
      <c r="A101" s="11" t="s">
        <v>292</v>
      </c>
      <c r="B101" s="11" t="s">
        <v>43</v>
      </c>
      <c r="C101" s="12">
        <v>1</v>
      </c>
      <c r="D101" s="11" t="s">
        <v>40</v>
      </c>
      <c r="E101" s="11"/>
      <c r="F101" s="11" t="s">
        <v>44</v>
      </c>
    </row>
    <row r="102" spans="1:6">
      <c r="A102" s="11" t="s">
        <v>293</v>
      </c>
      <c r="B102" s="11" t="s">
        <v>242</v>
      </c>
      <c r="C102" s="12">
        <v>5</v>
      </c>
      <c r="D102" s="11" t="s">
        <v>40</v>
      </c>
      <c r="E102" s="11"/>
      <c r="F102" s="11" t="s">
        <v>243</v>
      </c>
    </row>
    <row r="103" spans="1:6">
      <c r="A103" s="11" t="s">
        <v>294</v>
      </c>
      <c r="B103" s="11" t="s">
        <v>56</v>
      </c>
      <c r="C103" s="12">
        <v>-8</v>
      </c>
      <c r="D103" s="11" t="s">
        <v>57</v>
      </c>
      <c r="E103" s="11"/>
      <c r="F103" s="11" t="s">
        <v>295</v>
      </c>
    </row>
    <row r="104" spans="1:6">
      <c r="A104" s="11" t="s">
        <v>296</v>
      </c>
      <c r="B104" s="11" t="s">
        <v>297</v>
      </c>
      <c r="C104" s="12">
        <v>-5</v>
      </c>
      <c r="D104" s="11" t="s">
        <v>40</v>
      </c>
      <c r="E104" s="11"/>
      <c r="F104" s="11" t="s">
        <v>298</v>
      </c>
    </row>
    <row r="105" spans="1:6">
      <c r="A105" s="11" t="s">
        <v>299</v>
      </c>
      <c r="B105" s="11" t="s">
        <v>300</v>
      </c>
      <c r="C105" s="12">
        <v>0</v>
      </c>
      <c r="D105" s="11" t="s">
        <v>70</v>
      </c>
      <c r="E105" s="11"/>
      <c r="F105" s="11" t="s">
        <v>301</v>
      </c>
    </row>
    <row r="106" spans="1:6">
      <c r="A106" s="11" t="s">
        <v>302</v>
      </c>
      <c r="B106" s="11" t="s">
        <v>199</v>
      </c>
      <c r="C106" s="12">
        <v>0</v>
      </c>
      <c r="D106" s="11" t="s">
        <v>70</v>
      </c>
      <c r="E106" s="11"/>
      <c r="F106" s="11" t="s">
        <v>200</v>
      </c>
    </row>
    <row r="107" spans="1:6">
      <c r="A107" s="11" t="s">
        <v>303</v>
      </c>
      <c r="B107" s="11" t="s">
        <v>56</v>
      </c>
      <c r="C107" s="12">
        <v>-8</v>
      </c>
      <c r="D107" s="11" t="s">
        <v>57</v>
      </c>
      <c r="E107" s="11"/>
      <c r="F107" s="11" t="s">
        <v>295</v>
      </c>
    </row>
    <row r="108" spans="1:6">
      <c r="A108" s="11" t="s">
        <v>304</v>
      </c>
      <c r="B108" s="11" t="s">
        <v>305</v>
      </c>
      <c r="C108" s="12">
        <v>2</v>
      </c>
      <c r="D108" s="11" t="s">
        <v>40</v>
      </c>
      <c r="E108" s="11"/>
      <c r="F108" s="11" t="s">
        <v>306</v>
      </c>
    </row>
    <row r="109" spans="1:6">
      <c r="A109" s="11" t="s">
        <v>307</v>
      </c>
      <c r="B109" s="11" t="s">
        <v>100</v>
      </c>
      <c r="C109" s="12">
        <v>1</v>
      </c>
      <c r="D109" s="11" t="s">
        <v>70</v>
      </c>
      <c r="E109" s="11"/>
      <c r="F109" s="11" t="s">
        <v>101</v>
      </c>
    </row>
    <row r="110" spans="1:6">
      <c r="A110" s="11" t="s">
        <v>308</v>
      </c>
      <c r="B110" s="11" t="s">
        <v>309</v>
      </c>
      <c r="C110" s="12">
        <v>3</v>
      </c>
      <c r="D110" s="11" t="s">
        <v>40</v>
      </c>
      <c r="E110" s="11"/>
      <c r="F110" s="11" t="s">
        <v>310</v>
      </c>
    </row>
    <row r="111" spans="1:6">
      <c r="A111" s="11" t="s">
        <v>311</v>
      </c>
      <c r="B111" s="11" t="s">
        <v>126</v>
      </c>
      <c r="C111" s="12">
        <v>-4</v>
      </c>
      <c r="D111" s="11" t="s">
        <v>40</v>
      </c>
      <c r="E111" s="11"/>
      <c r="F111" s="11" t="s">
        <v>312</v>
      </c>
    </row>
    <row r="112" spans="1:6">
      <c r="A112" s="11" t="s">
        <v>313</v>
      </c>
      <c r="B112" s="11" t="s">
        <v>314</v>
      </c>
      <c r="C112" s="12">
        <v>8</v>
      </c>
      <c r="D112" s="11" t="s">
        <v>40</v>
      </c>
      <c r="E112" s="11"/>
      <c r="F112" s="11" t="s">
        <v>315</v>
      </c>
    </row>
    <row r="113" spans="1:6">
      <c r="A113" s="11" t="s">
        <v>316</v>
      </c>
      <c r="B113" s="11" t="s">
        <v>52</v>
      </c>
      <c r="C113" s="12">
        <v>10</v>
      </c>
      <c r="D113" s="11" t="s">
        <v>53</v>
      </c>
      <c r="E113" s="11"/>
      <c r="F113" s="11" t="s">
        <v>317</v>
      </c>
    </row>
    <row r="114" spans="1:6">
      <c r="A114" s="11" t="s">
        <v>318</v>
      </c>
      <c r="B114" s="11" t="s">
        <v>319</v>
      </c>
      <c r="C114" s="12">
        <v>-6</v>
      </c>
      <c r="D114" s="11" t="s">
        <v>40</v>
      </c>
      <c r="E114" s="11"/>
      <c r="F114" s="11" t="s">
        <v>320</v>
      </c>
    </row>
    <row r="115" spans="1:6">
      <c r="A115" s="11" t="s">
        <v>321</v>
      </c>
      <c r="B115" s="11" t="s">
        <v>56</v>
      </c>
      <c r="C115" s="12">
        <v>-5</v>
      </c>
      <c r="D115" s="11" t="s">
        <v>57</v>
      </c>
      <c r="E115" s="11"/>
      <c r="F115" s="11" t="s">
        <v>85</v>
      </c>
    </row>
    <row r="116" spans="1:6">
      <c r="A116" s="11" t="s">
        <v>322</v>
      </c>
      <c r="B116" s="11" t="s">
        <v>323</v>
      </c>
      <c r="C116" s="12">
        <v>1</v>
      </c>
      <c r="D116" s="11" t="s">
        <v>70</v>
      </c>
      <c r="E116" s="11"/>
      <c r="F116" s="11" t="s">
        <v>324</v>
      </c>
    </row>
    <row r="117" spans="1:6">
      <c r="A117" s="11" t="s">
        <v>325</v>
      </c>
      <c r="B117" s="11" t="s">
        <v>56</v>
      </c>
      <c r="C117" s="12">
        <v>-6</v>
      </c>
      <c r="D117" s="11" t="s">
        <v>57</v>
      </c>
      <c r="E117" s="11"/>
      <c r="F117" s="11" t="s">
        <v>167</v>
      </c>
    </row>
    <row r="118" spans="1:6">
      <c r="A118" s="11" t="s">
        <v>326</v>
      </c>
      <c r="B118" s="11" t="s">
        <v>327</v>
      </c>
      <c r="C118" s="12">
        <v>-3</v>
      </c>
      <c r="D118" s="11" t="s">
        <v>40</v>
      </c>
      <c r="E118" s="11"/>
      <c r="F118" s="11" t="s">
        <v>328</v>
      </c>
    </row>
    <row r="119" spans="1:6">
      <c r="A119" s="11" t="s">
        <v>329</v>
      </c>
      <c r="B119" s="11" t="s">
        <v>148</v>
      </c>
      <c r="C119" s="12">
        <v>-5</v>
      </c>
      <c r="D119" s="11" t="s">
        <v>57</v>
      </c>
      <c r="E119" s="11"/>
      <c r="F119" s="11" t="s">
        <v>330</v>
      </c>
    </row>
    <row r="120" spans="1:6">
      <c r="A120" s="11" t="s">
        <v>331</v>
      </c>
      <c r="B120" s="11" t="s">
        <v>332</v>
      </c>
      <c r="C120" s="12">
        <v>3</v>
      </c>
      <c r="D120" s="11" t="s">
        <v>40</v>
      </c>
      <c r="E120" s="11"/>
      <c r="F120" s="11" t="s">
        <v>333</v>
      </c>
    </row>
    <row r="121" spans="1:6">
      <c r="A121" s="11" t="s">
        <v>334</v>
      </c>
      <c r="B121" s="11" t="s">
        <v>113</v>
      </c>
      <c r="C121" s="12">
        <v>5.5</v>
      </c>
      <c r="D121" s="11" t="s">
        <v>40</v>
      </c>
      <c r="E121" s="11"/>
      <c r="F121" s="11" t="s">
        <v>114</v>
      </c>
    </row>
    <row r="122" spans="1:6">
      <c r="A122" s="11" t="s">
        <v>335</v>
      </c>
      <c r="B122" s="11" t="s">
        <v>116</v>
      </c>
      <c r="C122" s="12">
        <v>1</v>
      </c>
      <c r="D122" s="11" t="s">
        <v>70</v>
      </c>
      <c r="E122" s="11"/>
      <c r="F122" s="11" t="s">
        <v>117</v>
      </c>
    </row>
    <row r="123" spans="1:6">
      <c r="A123" s="11" t="s">
        <v>336</v>
      </c>
      <c r="B123" s="11" t="s">
        <v>337</v>
      </c>
      <c r="C123" s="12">
        <v>4</v>
      </c>
      <c r="D123" s="11" t="s">
        <v>40</v>
      </c>
      <c r="E123" s="11"/>
      <c r="F123" s="11" t="s">
        <v>338</v>
      </c>
    </row>
    <row r="124" spans="1:6">
      <c r="A124" s="11" t="s">
        <v>339</v>
      </c>
      <c r="B124" s="11" t="s">
        <v>340</v>
      </c>
      <c r="C124" s="12">
        <v>3</v>
      </c>
      <c r="D124" s="11" t="s">
        <v>40</v>
      </c>
      <c r="E124" s="11"/>
      <c r="F124" s="11" t="s">
        <v>341</v>
      </c>
    </row>
    <row r="125" spans="1:6">
      <c r="A125" s="11" t="s">
        <v>342</v>
      </c>
      <c r="B125" s="11" t="s">
        <v>56</v>
      </c>
      <c r="C125" s="12">
        <v>-6</v>
      </c>
      <c r="D125" s="11" t="s">
        <v>57</v>
      </c>
      <c r="E125" s="11"/>
      <c r="F125" s="11" t="s">
        <v>167</v>
      </c>
    </row>
    <row r="126" spans="1:6">
      <c r="A126" s="11" t="s">
        <v>343</v>
      </c>
      <c r="B126" s="11" t="s">
        <v>113</v>
      </c>
      <c r="C126" s="12">
        <v>5.5</v>
      </c>
      <c r="D126" s="11" t="s">
        <v>40</v>
      </c>
      <c r="E126" s="11"/>
      <c r="F126" s="11" t="s">
        <v>114</v>
      </c>
    </row>
    <row r="127" spans="1:6">
      <c r="A127" s="11" t="s">
        <v>344</v>
      </c>
      <c r="B127" s="11" t="s">
        <v>56</v>
      </c>
      <c r="C127" s="12">
        <v>-6</v>
      </c>
      <c r="D127" s="11" t="s">
        <v>57</v>
      </c>
      <c r="E127" s="11"/>
      <c r="F127" s="11" t="s">
        <v>167</v>
      </c>
    </row>
    <row r="128" spans="1:6">
      <c r="A128" s="11" t="s">
        <v>345</v>
      </c>
      <c r="B128" s="11" t="s">
        <v>56</v>
      </c>
      <c r="C128" s="12">
        <v>-5</v>
      </c>
      <c r="D128" s="11" t="s">
        <v>57</v>
      </c>
      <c r="E128" s="11"/>
      <c r="F128" s="11" t="s">
        <v>85</v>
      </c>
    </row>
    <row r="129" spans="1:6">
      <c r="A129" s="11" t="s">
        <v>346</v>
      </c>
      <c r="B129" s="11" t="s">
        <v>347</v>
      </c>
      <c r="C129" s="12">
        <v>-2</v>
      </c>
      <c r="D129" s="11" t="s">
        <v>70</v>
      </c>
      <c r="E129" s="11"/>
      <c r="F129" s="11" t="s">
        <v>348</v>
      </c>
    </row>
    <row r="130" spans="1:6">
      <c r="A130" s="11" t="s">
        <v>349</v>
      </c>
      <c r="B130" s="11" t="s">
        <v>350</v>
      </c>
      <c r="C130" s="12">
        <v>9</v>
      </c>
      <c r="D130" s="11" t="s">
        <v>40</v>
      </c>
      <c r="E130" s="11"/>
      <c r="F130" s="11" t="s">
        <v>351</v>
      </c>
    </row>
    <row r="131" spans="1:6">
      <c r="A131" s="11" t="s">
        <v>352</v>
      </c>
      <c r="B131" s="11" t="s">
        <v>353</v>
      </c>
      <c r="C131" s="12">
        <v>1</v>
      </c>
      <c r="D131" s="11" t="s">
        <v>70</v>
      </c>
      <c r="E131" s="11"/>
      <c r="F131" s="11" t="s">
        <v>354</v>
      </c>
    </row>
    <row r="132" spans="1:6">
      <c r="A132" s="11" t="s">
        <v>355</v>
      </c>
      <c r="B132" s="11" t="s">
        <v>148</v>
      </c>
      <c r="C132" s="12">
        <v>-5</v>
      </c>
      <c r="D132" s="11" t="s">
        <v>57</v>
      </c>
      <c r="E132" s="11"/>
      <c r="F132" s="11" t="s">
        <v>330</v>
      </c>
    </row>
    <row r="133" spans="1:6">
      <c r="A133" s="11" t="s">
        <v>356</v>
      </c>
      <c r="B133" s="11" t="s">
        <v>357</v>
      </c>
      <c r="C133" s="12">
        <v>-5</v>
      </c>
      <c r="D133" s="11" t="s">
        <v>40</v>
      </c>
      <c r="E133" s="11"/>
      <c r="F133" s="11" t="s">
        <v>358</v>
      </c>
    </row>
    <row r="134" spans="1:6">
      <c r="A134" s="11" t="s">
        <v>359</v>
      </c>
      <c r="B134" s="11" t="s">
        <v>360</v>
      </c>
      <c r="C134" s="12">
        <v>1</v>
      </c>
      <c r="D134" s="11" t="s">
        <v>70</v>
      </c>
      <c r="E134" s="11"/>
      <c r="F134" s="11" t="s">
        <v>361</v>
      </c>
    </row>
    <row r="135" spans="1:6">
      <c r="A135" s="11" t="s">
        <v>362</v>
      </c>
      <c r="B135" s="11" t="s">
        <v>52</v>
      </c>
      <c r="C135" s="12">
        <v>8</v>
      </c>
      <c r="D135" s="11" t="s">
        <v>40</v>
      </c>
      <c r="E135" s="11"/>
      <c r="F135" s="11" t="s">
        <v>363</v>
      </c>
    </row>
    <row r="136" spans="1:6">
      <c r="A136" s="11" t="s">
        <v>364</v>
      </c>
      <c r="B136" s="11" t="s">
        <v>56</v>
      </c>
      <c r="C136" s="12">
        <v>-5</v>
      </c>
      <c r="D136" s="11" t="s">
        <v>57</v>
      </c>
      <c r="E136" s="11"/>
      <c r="F136" s="11" t="s">
        <v>85</v>
      </c>
    </row>
    <row r="137" spans="1:6">
      <c r="A137" s="11" t="s">
        <v>365</v>
      </c>
      <c r="B137" s="11" t="s">
        <v>366</v>
      </c>
      <c r="C137" s="12">
        <v>7</v>
      </c>
      <c r="D137" s="11" t="s">
        <v>40</v>
      </c>
      <c r="E137" s="11"/>
      <c r="F137" s="11" t="s">
        <v>367</v>
      </c>
    </row>
    <row r="138" spans="1:6">
      <c r="A138" s="11" t="s">
        <v>368</v>
      </c>
      <c r="B138" s="11" t="s">
        <v>369</v>
      </c>
      <c r="C138" s="12">
        <v>-7</v>
      </c>
      <c r="D138" s="11" t="s">
        <v>40</v>
      </c>
      <c r="E138" s="11"/>
      <c r="F138" s="11" t="s">
        <v>370</v>
      </c>
    </row>
    <row r="139" spans="1:6">
      <c r="A139" s="11" t="s">
        <v>371</v>
      </c>
      <c r="B139" s="11" t="s">
        <v>56</v>
      </c>
      <c r="C139" s="12">
        <v>-5</v>
      </c>
      <c r="D139" s="11" t="s">
        <v>57</v>
      </c>
      <c r="E139" s="11"/>
      <c r="F139" s="11" t="s">
        <v>85</v>
      </c>
    </row>
    <row r="140" spans="1:6">
      <c r="A140" s="11" t="s">
        <v>372</v>
      </c>
      <c r="B140" s="11" t="s">
        <v>373</v>
      </c>
      <c r="C140" s="12">
        <v>-1</v>
      </c>
      <c r="D140" s="11" t="s">
        <v>70</v>
      </c>
      <c r="E140" s="11"/>
      <c r="F140" s="11" t="s">
        <v>374</v>
      </c>
    </row>
    <row r="141" spans="1:6">
      <c r="A141" s="11" t="s">
        <v>375</v>
      </c>
      <c r="B141" s="11" t="s">
        <v>376</v>
      </c>
      <c r="C141" s="12">
        <v>10</v>
      </c>
      <c r="D141" s="11" t="s">
        <v>40</v>
      </c>
      <c r="E141" s="11"/>
      <c r="F141" s="11" t="s">
        <v>377</v>
      </c>
    </row>
    <row r="142" spans="1:6">
      <c r="A142" s="11" t="s">
        <v>378</v>
      </c>
      <c r="B142" s="11" t="s">
        <v>379</v>
      </c>
      <c r="C142" s="12">
        <v>-8</v>
      </c>
      <c r="D142" s="11" t="s">
        <v>57</v>
      </c>
      <c r="E142" s="11"/>
      <c r="F142" s="11" t="s">
        <v>295</v>
      </c>
    </row>
    <row r="143" spans="1:6">
      <c r="A143" s="11" t="s">
        <v>380</v>
      </c>
      <c r="B143" s="11" t="s">
        <v>381</v>
      </c>
      <c r="C143" s="12">
        <v>1</v>
      </c>
      <c r="D143" s="11" t="s">
        <v>70</v>
      </c>
      <c r="E143" s="11"/>
      <c r="F143" s="11" t="s">
        <v>382</v>
      </c>
    </row>
    <row r="144" spans="1:6">
      <c r="A144" s="11" t="s">
        <v>383</v>
      </c>
      <c r="B144" s="11" t="s">
        <v>384</v>
      </c>
      <c r="C144" s="12">
        <v>-5</v>
      </c>
      <c r="D144" s="11" t="s">
        <v>40</v>
      </c>
      <c r="E144" s="11"/>
      <c r="F144" s="11" t="s">
        <v>385</v>
      </c>
    </row>
    <row r="145" spans="1:6">
      <c r="A145" s="11" t="s">
        <v>386</v>
      </c>
      <c r="B145" s="11" t="s">
        <v>56</v>
      </c>
      <c r="C145" s="12">
        <v>-5</v>
      </c>
      <c r="D145" s="11" t="s">
        <v>57</v>
      </c>
      <c r="E145" s="11"/>
      <c r="F145" s="11" t="s">
        <v>85</v>
      </c>
    </row>
    <row r="146" spans="1:6">
      <c r="A146" s="11" t="s">
        <v>387</v>
      </c>
      <c r="B146" s="11" t="s">
        <v>388</v>
      </c>
      <c r="C146" s="12">
        <v>0</v>
      </c>
      <c r="D146" s="11" t="s">
        <v>40</v>
      </c>
      <c r="E146" s="11"/>
      <c r="F146" s="11" t="s">
        <v>389</v>
      </c>
    </row>
    <row r="147" spans="1:6">
      <c r="A147" s="11" t="s">
        <v>390</v>
      </c>
      <c r="B147" s="11" t="s">
        <v>126</v>
      </c>
      <c r="C147" s="12">
        <v>-3</v>
      </c>
      <c r="D147" s="11" t="s">
        <v>40</v>
      </c>
      <c r="E147" s="11"/>
      <c r="F147" s="11" t="s">
        <v>127</v>
      </c>
    </row>
    <row r="148" spans="1:6">
      <c r="A148" s="11" t="s">
        <v>391</v>
      </c>
      <c r="B148" s="11" t="s">
        <v>251</v>
      </c>
      <c r="C148" s="12">
        <v>3</v>
      </c>
      <c r="D148" s="11" t="s">
        <v>40</v>
      </c>
      <c r="E148" s="11"/>
      <c r="F148" s="11" t="s">
        <v>252</v>
      </c>
    </row>
    <row r="149" spans="1:6">
      <c r="A149" s="11" t="s">
        <v>392</v>
      </c>
      <c r="B149" s="11" t="s">
        <v>323</v>
      </c>
      <c r="C149" s="12">
        <v>1</v>
      </c>
      <c r="D149" s="11" t="s">
        <v>70</v>
      </c>
      <c r="E149" s="11"/>
      <c r="F149" s="11" t="s">
        <v>324</v>
      </c>
    </row>
    <row r="150" spans="1:6">
      <c r="A150" s="11" t="s">
        <v>393</v>
      </c>
      <c r="B150" s="11" t="s">
        <v>69</v>
      </c>
      <c r="C150" s="12">
        <v>1</v>
      </c>
      <c r="D150" s="11" t="s">
        <v>70</v>
      </c>
      <c r="E150" s="11"/>
      <c r="F150" s="11" t="s">
        <v>71</v>
      </c>
    </row>
    <row r="151" spans="1:6">
      <c r="A151" s="11" t="s">
        <v>394</v>
      </c>
      <c r="B151" s="11" t="s">
        <v>56</v>
      </c>
      <c r="C151" s="12">
        <v>-7</v>
      </c>
      <c r="D151" s="11" t="s">
        <v>57</v>
      </c>
      <c r="E151" s="11"/>
      <c r="F151" s="11" t="s">
        <v>58</v>
      </c>
    </row>
    <row r="152" spans="1:6">
      <c r="A152" s="11" t="s">
        <v>395</v>
      </c>
      <c r="B152" s="11" t="s">
        <v>56</v>
      </c>
      <c r="C152" s="12">
        <v>-8</v>
      </c>
      <c r="D152" s="11" t="s">
        <v>57</v>
      </c>
      <c r="E152" s="11"/>
      <c r="F152" s="11" t="s">
        <v>295</v>
      </c>
    </row>
    <row r="153" spans="1:6">
      <c r="A153" s="11" t="s">
        <v>396</v>
      </c>
      <c r="B153" s="11" t="s">
        <v>56</v>
      </c>
      <c r="C153" s="12">
        <v>-8</v>
      </c>
      <c r="D153" s="11" t="s">
        <v>57</v>
      </c>
      <c r="E153" s="11"/>
      <c r="F153" s="11" t="s">
        <v>295</v>
      </c>
    </row>
    <row r="154" spans="1:6">
      <c r="A154" s="11" t="s">
        <v>397</v>
      </c>
      <c r="B154" s="11" t="s">
        <v>398</v>
      </c>
      <c r="C154" s="12">
        <v>-6</v>
      </c>
      <c r="D154" s="11" t="s">
        <v>40</v>
      </c>
      <c r="E154" s="11"/>
      <c r="F154" s="11" t="s">
        <v>399</v>
      </c>
    </row>
    <row r="155" spans="1:6">
      <c r="A155" s="11" t="s">
        <v>400</v>
      </c>
      <c r="B155" s="11" t="s">
        <v>401</v>
      </c>
      <c r="C155" s="12">
        <v>-4</v>
      </c>
      <c r="D155" s="11" t="s">
        <v>40</v>
      </c>
      <c r="E155" s="11"/>
      <c r="F155" s="11" t="s">
        <v>402</v>
      </c>
    </row>
    <row r="156" spans="1:6">
      <c r="A156" s="11" t="s">
        <v>403</v>
      </c>
      <c r="B156" s="11" t="s">
        <v>404</v>
      </c>
      <c r="C156" s="12">
        <v>-4</v>
      </c>
      <c r="D156" s="11" t="s">
        <v>405</v>
      </c>
      <c r="E156" s="11"/>
      <c r="F156" s="11" t="s">
        <v>406</v>
      </c>
    </row>
    <row r="157" spans="1:6">
      <c r="A157" s="11" t="s">
        <v>407</v>
      </c>
      <c r="B157" s="11" t="s">
        <v>126</v>
      </c>
      <c r="C157" s="12">
        <v>-3</v>
      </c>
      <c r="D157" s="11" t="s">
        <v>40</v>
      </c>
      <c r="E157" s="11"/>
      <c r="F157" s="11" t="s">
        <v>127</v>
      </c>
    </row>
    <row r="158" spans="1:6">
      <c r="A158" s="11" t="s">
        <v>408</v>
      </c>
      <c r="B158" s="11" t="s">
        <v>56</v>
      </c>
      <c r="C158" s="12">
        <v>-8</v>
      </c>
      <c r="D158" s="11" t="s">
        <v>57</v>
      </c>
      <c r="E158" s="11"/>
      <c r="F158" s="11" t="s">
        <v>295</v>
      </c>
    </row>
    <row r="159" spans="1:6">
      <c r="A159" s="11" t="s">
        <v>409</v>
      </c>
      <c r="B159" s="11" t="s">
        <v>410</v>
      </c>
      <c r="C159" s="12">
        <v>9</v>
      </c>
      <c r="D159" s="11" t="s">
        <v>40</v>
      </c>
      <c r="E159" s="11"/>
      <c r="F159" s="11" t="s">
        <v>411</v>
      </c>
    </row>
    <row r="160" spans="1:6">
      <c r="A160" s="11" t="s">
        <v>412</v>
      </c>
      <c r="B160" s="11" t="s">
        <v>103</v>
      </c>
      <c r="C160" s="12">
        <v>8</v>
      </c>
      <c r="D160" s="11" t="s">
        <v>40</v>
      </c>
      <c r="E160" s="11"/>
      <c r="F160" s="11" t="s">
        <v>104</v>
      </c>
    </row>
    <row r="161" spans="1:6">
      <c r="A161" s="11" t="s">
        <v>413</v>
      </c>
      <c r="B161" s="11" t="s">
        <v>414</v>
      </c>
      <c r="C161" s="12">
        <v>8</v>
      </c>
      <c r="D161" s="11" t="s">
        <v>40</v>
      </c>
      <c r="E161" s="11"/>
      <c r="F161" s="11" t="s">
        <v>415</v>
      </c>
    </row>
    <row r="162" spans="1:6">
      <c r="A162" s="11" t="s">
        <v>416</v>
      </c>
      <c r="B162" s="11" t="s">
        <v>417</v>
      </c>
      <c r="C162" s="12">
        <v>2</v>
      </c>
      <c r="D162" s="11" t="s">
        <v>70</v>
      </c>
      <c r="E162" s="11"/>
      <c r="F162" s="11" t="s">
        <v>418</v>
      </c>
    </row>
    <row r="163" spans="1:6">
      <c r="A163" s="11" t="s">
        <v>419</v>
      </c>
      <c r="B163" s="11" t="s">
        <v>420</v>
      </c>
      <c r="C163" s="12">
        <v>-3.5</v>
      </c>
      <c r="D163" s="11" t="s">
        <v>57</v>
      </c>
      <c r="E163" s="11"/>
      <c r="F163" s="11" t="s">
        <v>421</v>
      </c>
    </row>
    <row r="164" spans="1:6">
      <c r="A164" s="11" t="s">
        <v>422</v>
      </c>
      <c r="B164" s="11" t="s">
        <v>56</v>
      </c>
      <c r="C164" s="12">
        <v>-6</v>
      </c>
      <c r="D164" s="11" t="s">
        <v>57</v>
      </c>
      <c r="E164" s="11"/>
      <c r="F164" s="11" t="s">
        <v>167</v>
      </c>
    </row>
    <row r="165" spans="1:6">
      <c r="A165" s="11" t="s">
        <v>423</v>
      </c>
      <c r="B165" s="11" t="s">
        <v>424</v>
      </c>
      <c r="C165" s="12">
        <v>1</v>
      </c>
      <c r="D165" s="11" t="s">
        <v>70</v>
      </c>
      <c r="E165" s="11"/>
      <c r="F165" s="11" t="s">
        <v>425</v>
      </c>
    </row>
    <row r="166" spans="1:6">
      <c r="A166" s="11" t="s">
        <v>426</v>
      </c>
      <c r="B166" s="11" t="s">
        <v>427</v>
      </c>
      <c r="C166" s="12">
        <v>12</v>
      </c>
      <c r="D166" s="11" t="s">
        <v>40</v>
      </c>
      <c r="E166" s="11"/>
      <c r="F166" s="11" t="s">
        <v>428</v>
      </c>
    </row>
    <row r="167" spans="1:6">
      <c r="A167" s="11" t="s">
        <v>429</v>
      </c>
      <c r="B167" s="11" t="s">
        <v>52</v>
      </c>
      <c r="C167" s="12">
        <v>10</v>
      </c>
      <c r="D167" s="11" t="s">
        <v>53</v>
      </c>
      <c r="E167" s="11"/>
      <c r="F167" s="11" t="s">
        <v>152</v>
      </c>
    </row>
    <row r="168" spans="1:6">
      <c r="A168" s="11" t="s">
        <v>430</v>
      </c>
      <c r="B168" s="11" t="s">
        <v>431</v>
      </c>
      <c r="C168" s="12">
        <v>-10</v>
      </c>
      <c r="D168" s="11" t="s">
        <v>40</v>
      </c>
      <c r="E168" s="11"/>
      <c r="F168" s="11" t="s">
        <v>432</v>
      </c>
    </row>
    <row r="169" spans="1:6">
      <c r="A169" s="11" t="s">
        <v>433</v>
      </c>
      <c r="B169" s="11" t="s">
        <v>434</v>
      </c>
      <c r="C169" s="12">
        <v>8</v>
      </c>
      <c r="D169" s="11" t="s">
        <v>40</v>
      </c>
      <c r="E169" s="11"/>
      <c r="F169" s="11" t="s">
        <v>435</v>
      </c>
    </row>
    <row r="170" spans="1:6">
      <c r="A170" s="11" t="s">
        <v>436</v>
      </c>
      <c r="B170" s="11" t="s">
        <v>437</v>
      </c>
      <c r="C170" s="12">
        <v>5</v>
      </c>
      <c r="D170" s="11" t="s">
        <v>40</v>
      </c>
      <c r="E170" s="11"/>
      <c r="F170" s="11" t="s">
        <v>438</v>
      </c>
    </row>
    <row r="171" spans="1:6">
      <c r="A171" s="11" t="s">
        <v>439</v>
      </c>
      <c r="B171" s="11" t="s">
        <v>440</v>
      </c>
      <c r="C171" s="12">
        <v>4</v>
      </c>
      <c r="D171" s="11" t="s">
        <v>40</v>
      </c>
      <c r="E171" s="11"/>
      <c r="F171" s="11" t="s">
        <v>441</v>
      </c>
    </row>
    <row r="172" spans="1:6">
      <c r="A172" s="11" t="s">
        <v>442</v>
      </c>
      <c r="B172" s="11" t="s">
        <v>443</v>
      </c>
      <c r="C172" s="12">
        <v>3.5</v>
      </c>
      <c r="D172" s="11" t="s">
        <v>40</v>
      </c>
      <c r="E172" s="11"/>
      <c r="F172" s="11" t="s">
        <v>444</v>
      </c>
    </row>
    <row r="173" spans="1:6">
      <c r="A173" s="11" t="s">
        <v>445</v>
      </c>
      <c r="B173" s="11" t="s">
        <v>254</v>
      </c>
      <c r="C173" s="12">
        <v>2</v>
      </c>
      <c r="D173" s="11" t="s">
        <v>255</v>
      </c>
      <c r="E173" s="13" t="s">
        <v>256</v>
      </c>
      <c r="F173" s="11" t="s">
        <v>257</v>
      </c>
    </row>
    <row r="174" spans="1:6">
      <c r="A174" s="11" t="s">
        <v>446</v>
      </c>
      <c r="B174" s="11" t="s">
        <v>350</v>
      </c>
      <c r="C174" s="12">
        <v>9</v>
      </c>
      <c r="D174" s="11" t="s">
        <v>40</v>
      </c>
      <c r="E174" s="11"/>
      <c r="F174" s="11" t="s">
        <v>351</v>
      </c>
    </row>
    <row r="175" spans="1:6">
      <c r="A175" s="11" t="s">
        <v>447</v>
      </c>
      <c r="B175" s="11" t="s">
        <v>148</v>
      </c>
      <c r="C175" s="12">
        <v>-5</v>
      </c>
      <c r="D175" s="11" t="s">
        <v>57</v>
      </c>
      <c r="E175" s="11"/>
      <c r="F175" s="11" t="s">
        <v>330</v>
      </c>
    </row>
    <row r="176" spans="1:6">
      <c r="A176" s="11" t="s">
        <v>448</v>
      </c>
      <c r="B176" s="11" t="s">
        <v>449</v>
      </c>
      <c r="C176" s="12">
        <v>1</v>
      </c>
      <c r="D176" s="11" t="s">
        <v>40</v>
      </c>
      <c r="E176" s="11"/>
      <c r="F176" s="11" t="s">
        <v>450</v>
      </c>
    </row>
    <row r="177" spans="1:6">
      <c r="A177" s="11" t="s">
        <v>451</v>
      </c>
      <c r="B177" s="11" t="s">
        <v>452</v>
      </c>
      <c r="C177" s="12">
        <v>0</v>
      </c>
      <c r="D177" s="11" t="s">
        <v>40</v>
      </c>
      <c r="E177" s="11"/>
      <c r="F177" s="11" t="s">
        <v>453</v>
      </c>
    </row>
    <row r="178" spans="1:6">
      <c r="A178" s="11" t="s">
        <v>454</v>
      </c>
      <c r="B178" s="11" t="s">
        <v>455</v>
      </c>
      <c r="C178" s="12">
        <v>8</v>
      </c>
      <c r="D178" s="11" t="s">
        <v>40</v>
      </c>
      <c r="E178" s="11"/>
      <c r="F178" s="11" t="s">
        <v>456</v>
      </c>
    </row>
    <row r="179" spans="1:6">
      <c r="A179" s="11" t="s">
        <v>457</v>
      </c>
      <c r="B179" s="11" t="s">
        <v>69</v>
      </c>
      <c r="C179" s="12">
        <v>1</v>
      </c>
      <c r="D179" s="11" t="s">
        <v>70</v>
      </c>
      <c r="E179" s="11"/>
      <c r="F179" s="11" t="s">
        <v>71</v>
      </c>
    </row>
    <row r="180" spans="1:6">
      <c r="A180" s="11" t="s">
        <v>458</v>
      </c>
      <c r="B180" s="11" t="s">
        <v>148</v>
      </c>
      <c r="C180" s="12">
        <v>-7</v>
      </c>
      <c r="D180" s="11" t="s">
        <v>40</v>
      </c>
      <c r="E180" s="13" t="s">
        <v>459</v>
      </c>
      <c r="F180" s="11" t="s">
        <v>460</v>
      </c>
    </row>
    <row r="181" spans="1:6">
      <c r="A181" s="11" t="s">
        <v>461</v>
      </c>
      <c r="B181" s="11" t="s">
        <v>462</v>
      </c>
      <c r="C181" s="12">
        <v>1</v>
      </c>
      <c r="D181" s="11" t="s">
        <v>70</v>
      </c>
      <c r="E181" s="11"/>
      <c r="F181" s="11" t="s">
        <v>463</v>
      </c>
    </row>
    <row r="182" spans="1:6">
      <c r="A182" s="11" t="s">
        <v>464</v>
      </c>
      <c r="B182" s="11" t="s">
        <v>465</v>
      </c>
      <c r="C182" s="12">
        <v>1</v>
      </c>
      <c r="D182" s="11" t="s">
        <v>70</v>
      </c>
      <c r="E182" s="11"/>
      <c r="F182" s="11" t="s">
        <v>466</v>
      </c>
    </row>
    <row r="183" spans="1:6">
      <c r="A183" s="11" t="s">
        <v>467</v>
      </c>
      <c r="B183" s="11" t="s">
        <v>56</v>
      </c>
      <c r="C183" s="12">
        <v>-5</v>
      </c>
      <c r="D183" s="11" t="s">
        <v>57</v>
      </c>
      <c r="E183" s="11"/>
      <c r="F183" s="11" t="s">
        <v>85</v>
      </c>
    </row>
    <row r="184" spans="1:6">
      <c r="A184" s="11" t="s">
        <v>468</v>
      </c>
      <c r="B184" s="11" t="s">
        <v>87</v>
      </c>
      <c r="C184" s="12">
        <v>12</v>
      </c>
      <c r="D184" s="11" t="s">
        <v>88</v>
      </c>
      <c r="E184" s="11"/>
      <c r="F184" s="11" t="s">
        <v>89</v>
      </c>
    </row>
    <row r="185" spans="1:6">
      <c r="A185" s="11" t="s">
        <v>469</v>
      </c>
      <c r="B185" s="11" t="s">
        <v>148</v>
      </c>
      <c r="C185" s="12">
        <v>-6</v>
      </c>
      <c r="D185" s="11" t="s">
        <v>57</v>
      </c>
      <c r="E185" s="11"/>
      <c r="F185" s="11" t="s">
        <v>470</v>
      </c>
    </row>
    <row r="186" spans="1:6">
      <c r="A186" s="11" t="s">
        <v>471</v>
      </c>
      <c r="B186" s="11" t="s">
        <v>472</v>
      </c>
      <c r="C186" s="12">
        <v>6.5</v>
      </c>
      <c r="D186" s="11" t="s">
        <v>40</v>
      </c>
      <c r="E186" s="11"/>
      <c r="F186" s="11" t="s">
        <v>473</v>
      </c>
    </row>
    <row r="187" spans="1:6">
      <c r="A187" s="11" t="s">
        <v>474</v>
      </c>
      <c r="B187" s="11" t="s">
        <v>475</v>
      </c>
      <c r="C187" s="12">
        <v>4</v>
      </c>
      <c r="D187" s="11" t="s">
        <v>40</v>
      </c>
      <c r="E187" s="11"/>
      <c r="F187" s="11" t="s">
        <v>476</v>
      </c>
    </row>
    <row r="188" spans="1:6">
      <c r="A188" s="11" t="s">
        <v>477</v>
      </c>
      <c r="B188" s="11" t="s">
        <v>478</v>
      </c>
      <c r="C188" s="12">
        <v>1</v>
      </c>
      <c r="D188" s="11" t="s">
        <v>70</v>
      </c>
      <c r="E188" s="11"/>
      <c r="F188" s="11" t="s">
        <v>479</v>
      </c>
    </row>
    <row r="189" spans="1:6">
      <c r="A189" s="11" t="s">
        <v>480</v>
      </c>
      <c r="B189" s="11" t="s">
        <v>119</v>
      </c>
      <c r="C189" s="12">
        <v>1</v>
      </c>
      <c r="D189" s="11" t="s">
        <v>70</v>
      </c>
      <c r="E189" s="11"/>
      <c r="F189" s="11" t="s">
        <v>120</v>
      </c>
    </row>
  </sheetData>
  <sheetProtection algorithmName="SHA-512" hashValue="zlMviEgYwzJcBwYJxEHf5ZMWBsc0C0M+Ziqq1wsLika/ruV+ojmF/H1O9oFdTPdZbmZuDa2vM+N/HkogNuughQ==" saltValue="JrGGRANmP9zdDnYKmuXfgQ==" spinCount="100000" sheet="1" objects="1" scenarios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4"/>
  <sheetViews>
    <sheetView zoomScale="140" zoomScaleNormal="140" workbookViewId="0">
      <pane ySplit="4" topLeftCell="A5" activePane="bottomLeft" state="frozen"/>
      <selection pane="bottomLeft"/>
    </sheetView>
  </sheetViews>
  <sheetFormatPr baseColWidth="10" defaultColWidth="8.85546875" defaultRowHeight="15"/>
  <cols>
    <col min="1" max="1" width="10" customWidth="1"/>
    <col min="2" max="2" width="30" customWidth="1"/>
    <col min="3" max="3" width="10" customWidth="1"/>
    <col min="4" max="4" width="11" customWidth="1"/>
    <col min="5" max="5" width="10" customWidth="1"/>
    <col min="6" max="6" width="13" customWidth="1"/>
    <col min="7" max="8" width="10" customWidth="1"/>
    <col min="9" max="10" width="11" customWidth="1"/>
    <col min="11" max="11" width="9" customWidth="1"/>
    <col min="12" max="12" width="12" customWidth="1"/>
    <col min="13" max="14" width="9" customWidth="1"/>
    <col min="15" max="15" width="11" customWidth="1"/>
  </cols>
  <sheetData>
    <row r="1" spans="1:15" ht="23.25">
      <c r="A1" s="1" t="s">
        <v>481</v>
      </c>
    </row>
    <row r="2" spans="1:15">
      <c r="A2" s="2" t="s">
        <v>482</v>
      </c>
    </row>
    <row r="4" spans="1:15" ht="30">
      <c r="A4" s="14" t="s">
        <v>483</v>
      </c>
      <c r="B4" s="14" t="s">
        <v>484</v>
      </c>
      <c r="C4" s="14" t="s">
        <v>485</v>
      </c>
      <c r="D4" s="14" t="s">
        <v>486</v>
      </c>
      <c r="E4" s="14" t="s">
        <v>487</v>
      </c>
      <c r="F4" s="14" t="s">
        <v>488</v>
      </c>
      <c r="G4" s="14" t="s">
        <v>489</v>
      </c>
      <c r="H4" s="14" t="s">
        <v>490</v>
      </c>
      <c r="I4" s="14" t="s">
        <v>491</v>
      </c>
      <c r="J4" s="14" t="s">
        <v>492</v>
      </c>
      <c r="K4" s="14" t="s">
        <v>493</v>
      </c>
      <c r="L4" s="14" t="s">
        <v>494</v>
      </c>
      <c r="M4" s="14" t="s">
        <v>495</v>
      </c>
      <c r="N4" s="14" t="s">
        <v>496</v>
      </c>
      <c r="O4" s="14" t="s">
        <v>497</v>
      </c>
    </row>
    <row r="5" spans="1:15">
      <c r="A5" s="11" t="s">
        <v>40</v>
      </c>
      <c r="B5" s="11" t="s">
        <v>498</v>
      </c>
      <c r="C5" s="10">
        <v>0</v>
      </c>
      <c r="D5" s="10">
        <v>0</v>
      </c>
      <c r="E5" s="10">
        <v>0</v>
      </c>
      <c r="F5" s="10">
        <v>1</v>
      </c>
      <c r="G5" s="10">
        <v>0</v>
      </c>
      <c r="H5" s="10">
        <v>0</v>
      </c>
      <c r="I5" s="10" t="s">
        <v>453</v>
      </c>
      <c r="J5" s="10">
        <v>0</v>
      </c>
      <c r="K5" s="10">
        <v>0</v>
      </c>
      <c r="L5" s="10">
        <v>1</v>
      </c>
      <c r="M5" s="10">
        <v>0</v>
      </c>
      <c r="N5" s="10">
        <v>0</v>
      </c>
      <c r="O5" s="10" t="s">
        <v>453</v>
      </c>
    </row>
    <row r="6" spans="1:15">
      <c r="A6" s="11" t="s">
        <v>70</v>
      </c>
      <c r="B6" s="11" t="s">
        <v>499</v>
      </c>
      <c r="C6" s="10">
        <v>1</v>
      </c>
      <c r="D6" s="10">
        <v>3</v>
      </c>
      <c r="E6" s="10">
        <v>5</v>
      </c>
      <c r="F6" s="10">
        <v>1</v>
      </c>
      <c r="G6" s="10">
        <v>0</v>
      </c>
      <c r="H6" s="10">
        <v>1</v>
      </c>
      <c r="I6" s="10" t="s">
        <v>453</v>
      </c>
      <c r="J6" s="10">
        <v>10</v>
      </c>
      <c r="K6" s="10">
        <v>5</v>
      </c>
      <c r="L6" s="10">
        <v>1</v>
      </c>
      <c r="M6" s="10">
        <v>0</v>
      </c>
      <c r="N6" s="10">
        <v>1</v>
      </c>
      <c r="O6" s="10" t="s">
        <v>453</v>
      </c>
    </row>
    <row r="7" spans="1:15">
      <c r="A7" s="11" t="s">
        <v>57</v>
      </c>
      <c r="B7" s="11" t="s">
        <v>500</v>
      </c>
      <c r="C7" s="10">
        <v>1</v>
      </c>
      <c r="D7" s="10">
        <v>3</v>
      </c>
      <c r="E7" s="10">
        <v>2</v>
      </c>
      <c r="F7" s="10">
        <v>1</v>
      </c>
      <c r="G7" s="10">
        <v>0</v>
      </c>
      <c r="H7" s="10">
        <v>2</v>
      </c>
      <c r="I7" s="10" t="s">
        <v>501</v>
      </c>
      <c r="J7" s="10">
        <v>11</v>
      </c>
      <c r="K7" s="10">
        <v>1</v>
      </c>
      <c r="L7" s="10">
        <v>1</v>
      </c>
      <c r="M7" s="10">
        <v>0</v>
      </c>
      <c r="N7" s="10">
        <v>2</v>
      </c>
      <c r="O7" s="10" t="s">
        <v>502</v>
      </c>
    </row>
    <row r="8" spans="1:15">
      <c r="A8" s="11" t="s">
        <v>53</v>
      </c>
      <c r="B8" s="11" t="s">
        <v>503</v>
      </c>
      <c r="C8" s="10">
        <v>1</v>
      </c>
      <c r="D8" s="10">
        <v>10</v>
      </c>
      <c r="E8" s="10">
        <v>1</v>
      </c>
      <c r="F8" s="10">
        <v>1</v>
      </c>
      <c r="G8" s="10">
        <v>0</v>
      </c>
      <c r="H8" s="10">
        <v>2</v>
      </c>
      <c r="I8" s="10" t="s">
        <v>501</v>
      </c>
      <c r="J8" s="10">
        <v>4</v>
      </c>
      <c r="K8" s="10">
        <v>1</v>
      </c>
      <c r="L8" s="10">
        <v>1</v>
      </c>
      <c r="M8" s="10">
        <v>0</v>
      </c>
      <c r="N8" s="10">
        <v>3</v>
      </c>
      <c r="O8" s="10" t="s">
        <v>502</v>
      </c>
    </row>
    <row r="9" spans="1:15">
      <c r="A9" s="11" t="s">
        <v>88</v>
      </c>
      <c r="B9" s="11" t="s">
        <v>87</v>
      </c>
      <c r="C9" s="10">
        <v>1</v>
      </c>
      <c r="D9" s="10">
        <v>9</v>
      </c>
      <c r="E9" s="10">
        <v>5</v>
      </c>
      <c r="F9" s="10">
        <v>1</v>
      </c>
      <c r="G9" s="10">
        <v>0</v>
      </c>
      <c r="H9" s="10">
        <v>2</v>
      </c>
      <c r="I9" s="10" t="s">
        <v>501</v>
      </c>
      <c r="J9" s="10">
        <v>4</v>
      </c>
      <c r="K9" s="10">
        <v>1</v>
      </c>
      <c r="L9" s="10">
        <v>1</v>
      </c>
      <c r="M9" s="10">
        <v>0</v>
      </c>
      <c r="N9" s="10">
        <v>3</v>
      </c>
      <c r="O9" s="10" t="s">
        <v>502</v>
      </c>
    </row>
    <row r="10" spans="1:15">
      <c r="A10" s="11" t="s">
        <v>405</v>
      </c>
      <c r="B10" s="11" t="s">
        <v>404</v>
      </c>
      <c r="C10" s="10">
        <v>1</v>
      </c>
      <c r="D10" s="10">
        <v>9</v>
      </c>
      <c r="E10" s="10">
        <v>1</v>
      </c>
      <c r="F10" s="10">
        <v>7</v>
      </c>
      <c r="G10" s="10">
        <v>0</v>
      </c>
      <c r="H10" s="10">
        <v>24</v>
      </c>
      <c r="I10" s="10" t="s">
        <v>501</v>
      </c>
      <c r="J10" s="10">
        <v>4</v>
      </c>
      <c r="K10" s="10">
        <v>1</v>
      </c>
      <c r="L10" s="10">
        <v>7</v>
      </c>
      <c r="M10" s="10">
        <v>0</v>
      </c>
      <c r="N10" s="10">
        <v>24</v>
      </c>
      <c r="O10" s="10" t="s">
        <v>502</v>
      </c>
    </row>
    <row r="11" spans="1:15">
      <c r="A11" s="11" t="s">
        <v>223</v>
      </c>
      <c r="B11" s="11" t="s">
        <v>222</v>
      </c>
      <c r="C11" s="10">
        <v>1</v>
      </c>
      <c r="D11" s="10">
        <v>3</v>
      </c>
      <c r="E11" s="10">
        <v>2</v>
      </c>
      <c r="F11" s="10">
        <v>1</v>
      </c>
      <c r="G11" s="10">
        <v>0</v>
      </c>
      <c r="H11" s="10">
        <v>0</v>
      </c>
      <c r="I11" s="10" t="s">
        <v>501</v>
      </c>
      <c r="J11" s="10">
        <v>11</v>
      </c>
      <c r="K11" s="10">
        <v>1</v>
      </c>
      <c r="L11" s="10">
        <v>1</v>
      </c>
      <c r="M11" s="10">
        <v>0</v>
      </c>
      <c r="N11" s="10">
        <v>1</v>
      </c>
      <c r="O11" s="10" t="s">
        <v>502</v>
      </c>
    </row>
    <row r="12" spans="1:15">
      <c r="A12" s="11" t="s">
        <v>255</v>
      </c>
      <c r="B12" s="11" t="s">
        <v>254</v>
      </c>
      <c r="C12" s="10">
        <v>1</v>
      </c>
      <c r="D12" s="10">
        <v>3</v>
      </c>
      <c r="E12" s="10">
        <v>5</v>
      </c>
      <c r="F12" s="10">
        <v>1</v>
      </c>
      <c r="G12" s="10">
        <v>-2</v>
      </c>
      <c r="H12" s="10">
        <v>2</v>
      </c>
      <c r="I12" s="10" t="s">
        <v>501</v>
      </c>
      <c r="J12" s="10">
        <v>10</v>
      </c>
      <c r="K12" s="10">
        <v>5</v>
      </c>
      <c r="L12" s="10">
        <v>1</v>
      </c>
      <c r="M12" s="10">
        <v>0</v>
      </c>
      <c r="N12" s="10">
        <v>2</v>
      </c>
      <c r="O12" s="10" t="s">
        <v>502</v>
      </c>
    </row>
    <row r="13" spans="1:15">
      <c r="A13" s="11" t="s">
        <v>107</v>
      </c>
      <c r="B13" s="11" t="s">
        <v>106</v>
      </c>
      <c r="C13" s="10">
        <v>1</v>
      </c>
      <c r="D13" s="10">
        <v>3</v>
      </c>
      <c r="E13" s="10">
        <v>5</v>
      </c>
      <c r="F13" s="10">
        <v>1</v>
      </c>
      <c r="G13" s="10">
        <v>0</v>
      </c>
      <c r="H13" s="10">
        <v>0</v>
      </c>
      <c r="I13" s="10" t="s">
        <v>501</v>
      </c>
      <c r="J13" s="10">
        <v>10</v>
      </c>
      <c r="K13" s="10">
        <v>5</v>
      </c>
      <c r="L13" s="10">
        <v>1</v>
      </c>
      <c r="M13" s="10">
        <v>0</v>
      </c>
      <c r="N13" s="10">
        <v>0</v>
      </c>
      <c r="O13" s="10" t="s">
        <v>502</v>
      </c>
    </row>
    <row r="14" spans="1:15">
      <c r="A14" s="11" t="s">
        <v>144</v>
      </c>
      <c r="B14" s="11" t="s">
        <v>143</v>
      </c>
      <c r="C14" s="10">
        <v>1</v>
      </c>
      <c r="D14" s="10">
        <v>4</v>
      </c>
      <c r="E14" s="10">
        <v>5</v>
      </c>
      <c r="F14" s="10">
        <v>6</v>
      </c>
      <c r="G14" s="10">
        <v>0</v>
      </c>
      <c r="H14" s="10">
        <v>0</v>
      </c>
      <c r="I14" s="10" t="s">
        <v>501</v>
      </c>
      <c r="J14" s="10">
        <v>10</v>
      </c>
      <c r="K14" s="10">
        <v>5</v>
      </c>
      <c r="L14" s="10">
        <v>5</v>
      </c>
      <c r="M14" s="10">
        <v>0</v>
      </c>
      <c r="N14" s="10">
        <v>24</v>
      </c>
      <c r="O14" s="10" t="s">
        <v>502</v>
      </c>
    </row>
  </sheetData>
  <sheetProtection algorithmName="SHA-512" hashValue="ClBVx7R8wdac8DS01FRj2cjXS1zAx4zsOYG2GpeXZWM19Evea73e7PmTbLQ/4n/LPymgk6e/NQDloyzsmWRjXg==" saltValue="uu37Ok3niveQwAyb+8Jw+Q==" spinCount="100000" sheet="1" objects="1" scenarios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6"/>
  <sheetViews>
    <sheetView topLeftCell="B1" zoomScale="150" zoomScaleNormal="150" workbookViewId="0">
      <pane ySplit="1" topLeftCell="A3" activePane="bottomLeft" state="frozen"/>
      <selection pane="bottomLeft" activeCell="E2" sqref="E2"/>
    </sheetView>
  </sheetViews>
  <sheetFormatPr baseColWidth="10" defaultColWidth="8.85546875" defaultRowHeight="15"/>
  <cols>
    <col min="1" max="1" width="13" customWidth="1"/>
    <col min="2" max="2" width="8.140625" customWidth="1"/>
    <col min="3" max="3" width="9" customWidth="1"/>
    <col min="4" max="4" width="10" customWidth="1"/>
    <col min="5" max="8" width="24.42578125" style="34" customWidth="1"/>
    <col min="9" max="9" width="14.85546875" customWidth="1"/>
    <col min="10" max="10" width="74" customWidth="1"/>
  </cols>
  <sheetData>
    <row r="1" spans="1:10">
      <c r="A1" s="7" t="s">
        <v>504</v>
      </c>
      <c r="B1" s="7" t="s">
        <v>505</v>
      </c>
      <c r="C1" s="7" t="s">
        <v>506</v>
      </c>
      <c r="D1" s="7" t="s">
        <v>507</v>
      </c>
      <c r="E1" s="30" t="s">
        <v>6</v>
      </c>
      <c r="F1" s="30" t="s">
        <v>7</v>
      </c>
      <c r="G1" s="30" t="s">
        <v>8</v>
      </c>
      <c r="H1" s="30" t="s">
        <v>9</v>
      </c>
      <c r="I1" s="7" t="s">
        <v>508</v>
      </c>
      <c r="J1" s="7" t="s">
        <v>36</v>
      </c>
    </row>
    <row r="2" spans="1:10">
      <c r="A2" s="15">
        <v>46324</v>
      </c>
      <c r="B2" s="16">
        <v>0.45833333333333331</v>
      </c>
      <c r="C2" s="10">
        <v>30</v>
      </c>
      <c r="D2" s="11" t="s">
        <v>543</v>
      </c>
      <c r="E2" s="31">
        <v>1</v>
      </c>
      <c r="F2" s="31">
        <v>29</v>
      </c>
      <c r="G2" s="31">
        <v>57</v>
      </c>
      <c r="H2" s="31"/>
      <c r="I2" s="11"/>
      <c r="J2" s="11"/>
    </row>
    <row r="3" spans="1:10">
      <c r="A3" s="15">
        <v>46324</v>
      </c>
      <c r="B3" s="16">
        <v>0.4861111111111111</v>
      </c>
      <c r="C3" s="10">
        <v>30</v>
      </c>
      <c r="D3" s="11" t="s">
        <v>544</v>
      </c>
      <c r="E3" s="31">
        <v>2</v>
      </c>
      <c r="F3" s="31">
        <v>30</v>
      </c>
      <c r="G3" s="31">
        <v>58</v>
      </c>
      <c r="H3" s="31"/>
      <c r="I3" s="11"/>
      <c r="J3" s="11"/>
    </row>
    <row r="4" spans="1:10">
      <c r="A4" s="15">
        <v>46324</v>
      </c>
      <c r="B4" s="16">
        <v>0.51388888888888884</v>
      </c>
      <c r="C4" s="10">
        <v>30</v>
      </c>
      <c r="D4" s="11" t="s">
        <v>545</v>
      </c>
      <c r="E4" s="31">
        <v>3</v>
      </c>
      <c r="F4" s="31">
        <v>31</v>
      </c>
      <c r="G4" s="31">
        <v>59</v>
      </c>
      <c r="H4" s="31">
        <v>85</v>
      </c>
      <c r="I4" s="11"/>
      <c r="J4" s="11"/>
    </row>
    <row r="5" spans="1:10">
      <c r="A5" s="17">
        <v>46324</v>
      </c>
      <c r="B5" s="18">
        <v>0.54166666666666663</v>
      </c>
      <c r="C5" s="19">
        <v>50</v>
      </c>
      <c r="D5" s="20" t="s">
        <v>20</v>
      </c>
      <c r="E5" s="32"/>
      <c r="F5" s="32"/>
      <c r="G5" s="32"/>
      <c r="H5" s="32"/>
      <c r="I5" s="20" t="s">
        <v>22</v>
      </c>
      <c r="J5" s="21" t="s">
        <v>6</v>
      </c>
    </row>
    <row r="6" spans="1:10">
      <c r="A6" s="15">
        <v>46324</v>
      </c>
      <c r="B6" s="16">
        <v>0.58333333333333337</v>
      </c>
      <c r="C6" s="10">
        <v>30</v>
      </c>
      <c r="D6" s="11" t="s">
        <v>546</v>
      </c>
      <c r="E6" s="31">
        <v>4</v>
      </c>
      <c r="F6" s="31">
        <v>32</v>
      </c>
      <c r="G6" s="31">
        <v>60</v>
      </c>
      <c r="H6" s="31"/>
      <c r="I6" s="11"/>
      <c r="J6" s="11"/>
    </row>
    <row r="7" spans="1:10">
      <c r="A7" s="15">
        <v>46324</v>
      </c>
      <c r="B7" s="16">
        <v>0.61111111111111116</v>
      </c>
      <c r="C7" s="10">
        <v>30</v>
      </c>
      <c r="D7" s="11" t="s">
        <v>547</v>
      </c>
      <c r="E7" s="31">
        <v>5</v>
      </c>
      <c r="F7" s="31">
        <v>33</v>
      </c>
      <c r="G7" s="31">
        <v>61</v>
      </c>
      <c r="H7" s="31">
        <v>86</v>
      </c>
      <c r="I7" s="11"/>
      <c r="J7" s="11"/>
    </row>
    <row r="8" spans="1:10">
      <c r="A8" s="15">
        <v>46324</v>
      </c>
      <c r="B8" s="16">
        <v>0.63888888888888884</v>
      </c>
      <c r="C8" s="10">
        <v>30</v>
      </c>
      <c r="D8" s="11" t="s">
        <v>548</v>
      </c>
      <c r="E8" s="31">
        <v>6</v>
      </c>
      <c r="F8" s="31">
        <v>24</v>
      </c>
      <c r="G8" s="31">
        <v>62</v>
      </c>
      <c r="H8" s="31"/>
      <c r="I8" s="11"/>
      <c r="J8" s="13" t="s">
        <v>509</v>
      </c>
    </row>
    <row r="9" spans="1:10">
      <c r="A9" s="15">
        <v>46324</v>
      </c>
      <c r="B9" s="16">
        <v>0.66666666666666663</v>
      </c>
      <c r="C9" s="10">
        <v>30</v>
      </c>
      <c r="D9" s="11" t="s">
        <v>549</v>
      </c>
      <c r="E9" s="31">
        <v>7</v>
      </c>
      <c r="F9" s="31">
        <v>35</v>
      </c>
      <c r="G9" s="31">
        <v>63</v>
      </c>
      <c r="H9" s="31">
        <v>87</v>
      </c>
      <c r="I9" s="11"/>
      <c r="J9" s="11"/>
    </row>
    <row r="10" spans="1:10">
      <c r="A10" s="22">
        <v>46324</v>
      </c>
      <c r="B10" s="23">
        <v>0.6875</v>
      </c>
      <c r="C10" s="24">
        <v>30</v>
      </c>
      <c r="D10" s="29" t="s">
        <v>510</v>
      </c>
      <c r="E10" s="33"/>
      <c r="F10" s="33"/>
      <c r="G10" s="33"/>
      <c r="H10" s="33"/>
      <c r="I10" s="25"/>
      <c r="J10" s="25"/>
    </row>
    <row r="11" spans="1:10">
      <c r="A11" s="15">
        <v>46324</v>
      </c>
      <c r="B11" s="16">
        <v>0.70833333333333337</v>
      </c>
      <c r="C11" s="10">
        <v>30</v>
      </c>
      <c r="D11" s="11" t="s">
        <v>550</v>
      </c>
      <c r="E11" s="31">
        <v>8</v>
      </c>
      <c r="F11" s="31">
        <v>36</v>
      </c>
      <c r="G11" s="31">
        <v>64</v>
      </c>
      <c r="H11" s="31"/>
      <c r="I11" s="11"/>
      <c r="J11" s="11"/>
    </row>
    <row r="12" spans="1:10">
      <c r="A12" s="15">
        <v>46324</v>
      </c>
      <c r="B12" s="16">
        <v>0.73611111111111116</v>
      </c>
      <c r="C12" s="10">
        <v>30</v>
      </c>
      <c r="D12" s="11" t="s">
        <v>551</v>
      </c>
      <c r="E12" s="31">
        <v>9</v>
      </c>
      <c r="F12" s="31">
        <v>37</v>
      </c>
      <c r="G12" s="31">
        <v>65</v>
      </c>
      <c r="H12" s="31"/>
      <c r="I12" s="11"/>
      <c r="J12" s="11"/>
    </row>
    <row r="13" spans="1:10">
      <c r="A13" s="15">
        <v>46324</v>
      </c>
      <c r="B13" s="16">
        <v>0.76388888888888884</v>
      </c>
      <c r="C13" s="10">
        <v>30</v>
      </c>
      <c r="D13" s="11" t="s">
        <v>552</v>
      </c>
      <c r="E13" s="31">
        <v>10</v>
      </c>
      <c r="F13" s="31">
        <v>38</v>
      </c>
      <c r="G13" s="31">
        <v>66</v>
      </c>
      <c r="H13" s="31">
        <v>88</v>
      </c>
      <c r="I13" s="11"/>
      <c r="J13" s="11"/>
    </row>
    <row r="14" spans="1:10">
      <c r="A14" s="17">
        <v>46324</v>
      </c>
      <c r="B14" s="18">
        <v>0.79166666666666663</v>
      </c>
      <c r="C14" s="19">
        <v>50</v>
      </c>
      <c r="D14" s="20" t="s">
        <v>20</v>
      </c>
      <c r="E14" s="32"/>
      <c r="F14" s="32"/>
      <c r="G14" s="32"/>
      <c r="H14" s="32"/>
      <c r="I14" s="20" t="s">
        <v>24</v>
      </c>
      <c r="J14" s="21" t="s">
        <v>6</v>
      </c>
    </row>
    <row r="15" spans="1:10">
      <c r="A15" s="15">
        <v>46324</v>
      </c>
      <c r="B15" s="16">
        <v>0.83333333333333337</v>
      </c>
      <c r="C15" s="10">
        <v>30</v>
      </c>
      <c r="D15" s="11" t="s">
        <v>563</v>
      </c>
      <c r="E15" s="31">
        <v>11</v>
      </c>
      <c r="F15" s="31">
        <v>39</v>
      </c>
      <c r="G15" s="31">
        <v>67</v>
      </c>
      <c r="H15" s="31"/>
      <c r="I15" s="11"/>
      <c r="J15" s="11"/>
    </row>
    <row r="16" spans="1:10">
      <c r="A16" s="15">
        <v>46324</v>
      </c>
      <c r="B16" s="16">
        <v>0.86111111111111116</v>
      </c>
      <c r="C16" s="10">
        <v>30</v>
      </c>
      <c r="D16" s="11" t="s">
        <v>564</v>
      </c>
      <c r="E16" s="31">
        <v>12</v>
      </c>
      <c r="F16" s="31">
        <v>40</v>
      </c>
      <c r="G16" s="31">
        <v>68</v>
      </c>
      <c r="H16" s="31">
        <v>89</v>
      </c>
      <c r="I16" s="11"/>
      <c r="J16" s="11"/>
    </row>
    <row r="17" spans="1:10">
      <c r="A17" s="15">
        <v>46324</v>
      </c>
      <c r="B17" s="16">
        <v>0.88888888888888884</v>
      </c>
      <c r="C17" s="10">
        <v>30</v>
      </c>
      <c r="D17" s="11" t="s">
        <v>565</v>
      </c>
      <c r="E17" s="31">
        <v>13</v>
      </c>
      <c r="F17" s="31">
        <v>41</v>
      </c>
      <c r="G17" s="31">
        <v>69</v>
      </c>
      <c r="H17" s="31"/>
      <c r="I17" s="11"/>
      <c r="J17" s="13" t="s">
        <v>511</v>
      </c>
    </row>
    <row r="18" spans="1:10">
      <c r="A18" s="15">
        <v>46324</v>
      </c>
      <c r="B18" s="16">
        <v>0.91666666666666663</v>
      </c>
      <c r="C18" s="10">
        <v>30</v>
      </c>
      <c r="D18" s="11" t="s">
        <v>566</v>
      </c>
      <c r="E18" s="31">
        <v>14</v>
      </c>
      <c r="F18" s="31">
        <v>42</v>
      </c>
      <c r="G18" s="31">
        <v>70</v>
      </c>
      <c r="H18" s="31">
        <v>90</v>
      </c>
      <c r="I18" s="11"/>
      <c r="J18" s="11"/>
    </row>
    <row r="19" spans="1:10">
      <c r="A19" s="22">
        <v>46324</v>
      </c>
      <c r="B19" s="23">
        <v>0.9375</v>
      </c>
      <c r="C19" s="24">
        <v>30</v>
      </c>
      <c r="D19" s="29" t="s">
        <v>510</v>
      </c>
      <c r="E19" s="33"/>
      <c r="F19" s="33"/>
      <c r="G19" s="33"/>
      <c r="H19" s="33"/>
      <c r="I19" s="25"/>
      <c r="J19" s="25"/>
    </row>
    <row r="20" spans="1:10">
      <c r="A20" s="15">
        <v>46324</v>
      </c>
      <c r="B20" s="16">
        <v>0.95833333333333337</v>
      </c>
      <c r="C20" s="10">
        <v>30</v>
      </c>
      <c r="D20" s="11" t="s">
        <v>553</v>
      </c>
      <c r="E20" s="31">
        <v>15</v>
      </c>
      <c r="F20" s="31">
        <v>43</v>
      </c>
      <c r="G20" s="31">
        <v>71</v>
      </c>
      <c r="H20" s="31"/>
      <c r="I20" s="11"/>
      <c r="J20" s="11"/>
    </row>
    <row r="21" spans="1:10">
      <c r="A21" s="15">
        <v>46324</v>
      </c>
      <c r="B21" s="16">
        <v>0.98611111111111116</v>
      </c>
      <c r="C21" s="10">
        <v>30</v>
      </c>
      <c r="D21" s="11" t="s">
        <v>554</v>
      </c>
      <c r="E21" s="31">
        <v>16</v>
      </c>
      <c r="F21" s="31">
        <v>44</v>
      </c>
      <c r="G21" s="31">
        <v>72</v>
      </c>
      <c r="H21" s="31">
        <v>91</v>
      </c>
      <c r="I21" s="11"/>
      <c r="J21" s="11"/>
    </row>
    <row r="22" spans="1:10">
      <c r="A22" s="15">
        <v>46325</v>
      </c>
      <c r="B22" s="16">
        <v>1.388888888888889E-2</v>
      </c>
      <c r="C22" s="10">
        <v>30</v>
      </c>
      <c r="D22" s="11" t="s">
        <v>555</v>
      </c>
      <c r="E22" s="31">
        <v>17</v>
      </c>
      <c r="F22" s="31">
        <v>45</v>
      </c>
      <c r="G22" s="31">
        <v>73</v>
      </c>
      <c r="H22" s="31"/>
      <c r="I22" s="11"/>
      <c r="J22" s="11"/>
    </row>
    <row r="23" spans="1:10">
      <c r="A23" s="17">
        <v>46325</v>
      </c>
      <c r="B23" s="18">
        <v>4.1666666666666657E-2</v>
      </c>
      <c r="C23" s="19">
        <v>50</v>
      </c>
      <c r="D23" s="20" t="s">
        <v>20</v>
      </c>
      <c r="E23" s="32"/>
      <c r="F23" s="32"/>
      <c r="G23" s="32"/>
      <c r="H23" s="32"/>
      <c r="I23" s="20" t="s">
        <v>26</v>
      </c>
      <c r="J23" s="21" t="s">
        <v>6</v>
      </c>
    </row>
    <row r="24" spans="1:10">
      <c r="A24" s="15">
        <v>46325</v>
      </c>
      <c r="B24" s="16">
        <v>8.3333333333333329E-2</v>
      </c>
      <c r="C24" s="10">
        <v>30</v>
      </c>
      <c r="D24" s="11" t="s">
        <v>567</v>
      </c>
      <c r="E24" s="31">
        <v>18</v>
      </c>
      <c r="F24" s="31">
        <v>46</v>
      </c>
      <c r="G24" s="31">
        <v>74</v>
      </c>
      <c r="H24" s="31"/>
      <c r="I24" s="11"/>
      <c r="J24" s="11"/>
    </row>
    <row r="25" spans="1:10">
      <c r="A25" s="15">
        <v>46325</v>
      </c>
      <c r="B25" s="16">
        <v>0.1111111111111111</v>
      </c>
      <c r="C25" s="10">
        <v>30</v>
      </c>
      <c r="D25" s="11" t="s">
        <v>568</v>
      </c>
      <c r="E25" s="31">
        <v>19</v>
      </c>
      <c r="F25" s="31">
        <v>47</v>
      </c>
      <c r="G25" s="31">
        <v>75</v>
      </c>
      <c r="H25" s="31">
        <v>92</v>
      </c>
      <c r="I25" s="11"/>
      <c r="J25" s="11"/>
    </row>
    <row r="26" spans="1:10">
      <c r="A26" s="15">
        <v>46325</v>
      </c>
      <c r="B26" s="16">
        <v>0.1388888888888889</v>
      </c>
      <c r="C26" s="10">
        <v>30</v>
      </c>
      <c r="D26" s="11" t="s">
        <v>569</v>
      </c>
      <c r="E26" s="31">
        <v>20</v>
      </c>
      <c r="F26" s="31">
        <v>48</v>
      </c>
      <c r="G26" s="31">
        <v>76</v>
      </c>
      <c r="H26" s="31"/>
      <c r="I26" s="11"/>
      <c r="J26" s="13" t="s">
        <v>511</v>
      </c>
    </row>
    <row r="27" spans="1:10">
      <c r="A27" s="15">
        <v>46325</v>
      </c>
      <c r="B27" s="16">
        <v>0.16666666666666671</v>
      </c>
      <c r="C27" s="10">
        <v>30</v>
      </c>
      <c r="D27" s="11" t="s">
        <v>570</v>
      </c>
      <c r="E27" s="31">
        <v>21</v>
      </c>
      <c r="F27" s="31">
        <v>49</v>
      </c>
      <c r="G27" s="31">
        <v>77</v>
      </c>
      <c r="H27" s="31">
        <v>93</v>
      </c>
      <c r="I27" s="11"/>
      <c r="J27" s="11"/>
    </row>
    <row r="28" spans="1:10">
      <c r="A28" s="22">
        <v>46325</v>
      </c>
      <c r="B28" s="23">
        <v>0.1875</v>
      </c>
      <c r="C28" s="24">
        <v>30</v>
      </c>
      <c r="D28" s="29" t="s">
        <v>510</v>
      </c>
      <c r="E28" s="33"/>
      <c r="F28" s="33"/>
      <c r="G28" s="33"/>
      <c r="H28" s="33"/>
      <c r="I28" s="25"/>
      <c r="J28" s="25"/>
    </row>
    <row r="29" spans="1:10">
      <c r="A29" s="15">
        <v>46325</v>
      </c>
      <c r="B29" s="16">
        <v>0.20833333333333329</v>
      </c>
      <c r="C29" s="10">
        <v>30</v>
      </c>
      <c r="D29" s="11" t="s">
        <v>556</v>
      </c>
      <c r="E29" s="31">
        <v>22</v>
      </c>
      <c r="F29" s="31">
        <v>50</v>
      </c>
      <c r="G29" s="31">
        <v>78</v>
      </c>
      <c r="H29" s="31"/>
      <c r="I29" s="11"/>
      <c r="J29" s="11"/>
    </row>
    <row r="30" spans="1:10">
      <c r="A30" s="15">
        <v>46325</v>
      </c>
      <c r="B30" s="16">
        <v>0.2361111111111111</v>
      </c>
      <c r="C30" s="10">
        <v>30</v>
      </c>
      <c r="D30" s="11" t="s">
        <v>557</v>
      </c>
      <c r="E30" s="31">
        <v>23</v>
      </c>
      <c r="F30" s="31">
        <v>51</v>
      </c>
      <c r="G30" s="31">
        <v>79</v>
      </c>
      <c r="H30" s="31">
        <v>94</v>
      </c>
      <c r="I30" s="11"/>
      <c r="J30" s="11"/>
    </row>
    <row r="31" spans="1:10">
      <c r="A31" s="15">
        <v>46325</v>
      </c>
      <c r="B31" s="16">
        <v>0.2638888888888889</v>
      </c>
      <c r="C31" s="10">
        <v>30</v>
      </c>
      <c r="D31" s="11" t="s">
        <v>558</v>
      </c>
      <c r="E31" s="31">
        <v>24</v>
      </c>
      <c r="F31" s="31">
        <v>52</v>
      </c>
      <c r="G31" s="31">
        <v>80</v>
      </c>
      <c r="H31" s="31"/>
      <c r="I31" s="11"/>
      <c r="J31" s="11"/>
    </row>
    <row r="32" spans="1:10">
      <c r="A32" s="17">
        <v>46325</v>
      </c>
      <c r="B32" s="18">
        <v>0.29166666666666669</v>
      </c>
      <c r="C32" s="19">
        <v>50</v>
      </c>
      <c r="D32" s="20" t="s">
        <v>20</v>
      </c>
      <c r="E32" s="32"/>
      <c r="F32" s="32"/>
      <c r="G32" s="32"/>
      <c r="H32" s="32"/>
      <c r="I32" s="20" t="s">
        <v>28</v>
      </c>
      <c r="J32" s="21" t="s">
        <v>6</v>
      </c>
    </row>
    <row r="33" spans="1:10">
      <c r="A33" s="15">
        <v>46325</v>
      </c>
      <c r="B33" s="16">
        <v>0.33333333333333331</v>
      </c>
      <c r="C33" s="10">
        <v>30</v>
      </c>
      <c r="D33" s="11" t="s">
        <v>559</v>
      </c>
      <c r="E33" s="31">
        <v>25</v>
      </c>
      <c r="F33" s="31">
        <v>53</v>
      </c>
      <c r="G33" s="31">
        <v>81</v>
      </c>
      <c r="H33" s="31"/>
      <c r="I33" s="11"/>
      <c r="J33" s="11"/>
    </row>
    <row r="34" spans="1:10">
      <c r="A34" s="15">
        <v>46325</v>
      </c>
      <c r="B34" s="16">
        <v>0.3611111111111111</v>
      </c>
      <c r="C34" s="10">
        <v>30</v>
      </c>
      <c r="D34" s="11" t="s">
        <v>560</v>
      </c>
      <c r="E34" s="31">
        <v>26</v>
      </c>
      <c r="F34" s="31">
        <v>54</v>
      </c>
      <c r="G34" s="31">
        <v>82</v>
      </c>
      <c r="H34" s="31">
        <v>95</v>
      </c>
      <c r="I34" s="11"/>
      <c r="J34" s="11"/>
    </row>
    <row r="35" spans="1:10">
      <c r="A35" s="15">
        <v>46325</v>
      </c>
      <c r="B35" s="16">
        <v>0.3888888888888889</v>
      </c>
      <c r="C35" s="10">
        <v>30</v>
      </c>
      <c r="D35" s="11" t="s">
        <v>561</v>
      </c>
      <c r="E35" s="31">
        <v>27</v>
      </c>
      <c r="F35" s="31">
        <v>55</v>
      </c>
      <c r="G35" s="31">
        <v>83</v>
      </c>
      <c r="H35" s="31"/>
      <c r="I35" s="11"/>
      <c r="J35" s="13" t="s">
        <v>511</v>
      </c>
    </row>
    <row r="36" spans="1:10">
      <c r="A36" s="15">
        <v>46325</v>
      </c>
      <c r="B36" s="16">
        <v>0.41666666666666669</v>
      </c>
      <c r="C36" s="10">
        <v>30</v>
      </c>
      <c r="D36" s="11" t="s">
        <v>562</v>
      </c>
      <c r="E36" s="31">
        <v>28</v>
      </c>
      <c r="F36" s="31">
        <v>56</v>
      </c>
      <c r="G36" s="31">
        <v>84</v>
      </c>
      <c r="H36" s="31"/>
      <c r="I36" s="11"/>
      <c r="J36" s="11"/>
    </row>
  </sheetData>
  <sheetProtection algorithmName="SHA-512" hashValue="vFQ9MhukBTf9HpRazlIEfJmjtY9OKG2XIYsUR6ERV4K2ASKMOKQ/snt64LUTm3iC9ZoLqV8w5TktxD6lMfO9lA==" saltValue="Sc2Z3T0m6O0CC+k9K6Pl1A==" spinCount="100000" sheet="1" objects="1" scenarios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8"/>
  <sheetViews>
    <sheetView workbookViewId="0"/>
  </sheetViews>
  <sheetFormatPr baseColWidth="10" defaultColWidth="8.85546875" defaultRowHeight="15"/>
  <cols>
    <col min="1" max="1" width="22" customWidth="1"/>
    <col min="2" max="2" width="19" customWidth="1"/>
    <col min="4" max="5" width="19" customWidth="1"/>
    <col min="8" max="9" width="19" customWidth="1"/>
  </cols>
  <sheetData>
    <row r="1" spans="1:4">
      <c r="A1" s="3" t="s">
        <v>512</v>
      </c>
      <c r="B1" s="26" t="str">
        <f>'My Schedule'!$B$3</f>
        <v>Amsterdam, Netherlands</v>
      </c>
      <c r="D1" s="2" t="s">
        <v>513</v>
      </c>
    </row>
    <row r="2" spans="1:4">
      <c r="A2" s="3" t="s">
        <v>514</v>
      </c>
      <c r="B2" s="26" t="b">
        <f>('My Schedule'!$B$4="24-hour")</f>
        <v>1</v>
      </c>
    </row>
    <row r="3" spans="1:4">
      <c r="A3" s="3" t="s">
        <v>515</v>
      </c>
      <c r="B3" s="26">
        <f>MATCH($B$1,Cities!$A$5:$A$249,0)</f>
        <v>10</v>
      </c>
    </row>
    <row r="4" spans="1:4">
      <c r="A4" s="3" t="s">
        <v>34</v>
      </c>
      <c r="B4" s="26">
        <f>INDEX(Cities!$C$5:$C$249,$B$3)</f>
        <v>1</v>
      </c>
    </row>
    <row r="5" spans="1:4">
      <c r="A5" s="3" t="s">
        <v>516</v>
      </c>
      <c r="B5" s="26" t="str">
        <f>INDEX(Cities!$D$5:$D$249,$B$3)</f>
        <v>EU</v>
      </c>
    </row>
    <row r="6" spans="1:4">
      <c r="A6" s="3" t="s">
        <v>517</v>
      </c>
      <c r="B6" s="26">
        <f>INDEX(Cities!$E$5:$E$249,$B$3)</f>
        <v>0</v>
      </c>
    </row>
    <row r="7" spans="1:4">
      <c r="A7" s="3" t="s">
        <v>518</v>
      </c>
      <c r="B7" s="26">
        <f>MATCH($B$5,'DST Rules'!$A$5:$A$14,0)</f>
        <v>2</v>
      </c>
    </row>
    <row r="8" spans="1:4">
      <c r="A8" s="3" t="s">
        <v>519</v>
      </c>
      <c r="B8" s="26" t="str">
        <f>INDEX('DST Rules'!$B$5:$B$14,$B$7)</f>
        <v>European Union / UK</v>
      </c>
    </row>
    <row r="9" spans="1:4">
      <c r="A9" s="3" t="s">
        <v>520</v>
      </c>
      <c r="B9" s="26">
        <f>INDEX('DST Rules'!$C$5:$C$14,$B$7)</f>
        <v>1</v>
      </c>
    </row>
    <row r="10" spans="1:4">
      <c r="A10" s="3" t="s">
        <v>486</v>
      </c>
      <c r="B10" s="26">
        <f>INDEX('DST Rules'!$D$5:$D$14,$B$7)</f>
        <v>3</v>
      </c>
    </row>
    <row r="11" spans="1:4">
      <c r="A11" s="3" t="s">
        <v>487</v>
      </c>
      <c r="B11" s="26">
        <f>INDEX('DST Rules'!$E$5:$E$14,$B$7)</f>
        <v>5</v>
      </c>
    </row>
    <row r="12" spans="1:4">
      <c r="A12" s="3" t="s">
        <v>488</v>
      </c>
      <c r="B12" s="26">
        <f>INDEX('DST Rules'!$F$5:$F$14,$B$7)</f>
        <v>1</v>
      </c>
    </row>
    <row r="13" spans="1:4">
      <c r="A13" s="3" t="s">
        <v>489</v>
      </c>
      <c r="B13" s="26">
        <f>INDEX('DST Rules'!$G$5:$G$14,$B$7)</f>
        <v>0</v>
      </c>
    </row>
    <row r="14" spans="1:4">
      <c r="A14" s="3" t="s">
        <v>490</v>
      </c>
      <c r="B14" s="26">
        <f>INDEX('DST Rules'!$H$5:$H$14,$B$7)</f>
        <v>1</v>
      </c>
    </row>
    <row r="15" spans="1:4">
      <c r="A15" s="3" t="s">
        <v>491</v>
      </c>
      <c r="B15" s="26" t="str">
        <f>INDEX('DST Rules'!$I$5:$I$14,$B$7)</f>
        <v>UTC</v>
      </c>
    </row>
    <row r="16" spans="1:4">
      <c r="A16" s="3" t="s">
        <v>492</v>
      </c>
      <c r="B16" s="26">
        <f>INDEX('DST Rules'!$J$5:$J$14,$B$7)</f>
        <v>10</v>
      </c>
    </row>
    <row r="17" spans="1:21">
      <c r="A17" s="3" t="s">
        <v>493</v>
      </c>
      <c r="B17" s="26">
        <f>INDEX('DST Rules'!$K$5:$K$14,$B$7)</f>
        <v>5</v>
      </c>
    </row>
    <row r="18" spans="1:21">
      <c r="A18" s="3" t="s">
        <v>494</v>
      </c>
      <c r="B18" s="26">
        <f>INDEX('DST Rules'!$L$5:$L$14,$B$7)</f>
        <v>1</v>
      </c>
    </row>
    <row r="19" spans="1:21">
      <c r="A19" s="3" t="s">
        <v>495</v>
      </c>
      <c r="B19" s="26">
        <f>INDEX('DST Rules'!$M$5:$M$14,$B$7)</f>
        <v>0</v>
      </c>
    </row>
    <row r="20" spans="1:21">
      <c r="A20" s="3" t="s">
        <v>496</v>
      </c>
      <c r="B20" s="26">
        <f>INDEX('DST Rules'!$N$5:$N$14,$B$7)</f>
        <v>1</v>
      </c>
    </row>
    <row r="21" spans="1:21">
      <c r="A21" s="3" t="s">
        <v>497</v>
      </c>
      <c r="B21" s="26" t="str">
        <f>INDEX('DST Rules'!$O$5:$O$14,$B$7)</f>
        <v>UTC</v>
      </c>
    </row>
    <row r="23" spans="1:21">
      <c r="A23" s="7" t="s">
        <v>521</v>
      </c>
      <c r="B23" s="7" t="s">
        <v>522</v>
      </c>
      <c r="C23" s="7" t="s">
        <v>523</v>
      </c>
      <c r="D23" s="7" t="s">
        <v>524</v>
      </c>
      <c r="E23" s="7" t="s">
        <v>525</v>
      </c>
      <c r="F23" s="7" t="s">
        <v>526</v>
      </c>
      <c r="G23" s="7" t="s">
        <v>527</v>
      </c>
      <c r="H23" s="7" t="s">
        <v>528</v>
      </c>
      <c r="I23" s="7" t="s">
        <v>529</v>
      </c>
      <c r="J23" s="7" t="s">
        <v>530</v>
      </c>
      <c r="K23" s="7" t="s">
        <v>531</v>
      </c>
      <c r="L23" s="7" t="s">
        <v>532</v>
      </c>
      <c r="M23" s="7" t="s">
        <v>533</v>
      </c>
      <c r="N23" s="7" t="s">
        <v>534</v>
      </c>
      <c r="O23" s="7" t="s">
        <v>535</v>
      </c>
      <c r="P23" s="7" t="s">
        <v>536</v>
      </c>
      <c r="Q23" s="7" t="s">
        <v>537</v>
      </c>
      <c r="R23" s="7" t="s">
        <v>538</v>
      </c>
      <c r="S23" s="7" t="s">
        <v>539</v>
      </c>
      <c r="T23" s="7" t="s">
        <v>540</v>
      </c>
      <c r="U23" s="7" t="s">
        <v>541</v>
      </c>
    </row>
    <row r="24" spans="1:21">
      <c r="A24" s="27">
        <f>'Program (UTC)'!$A2+'Program (UTC)'!$B2</f>
        <v>46324.458333333336</v>
      </c>
      <c r="B24" s="27">
        <f>A24+'Program (UTC)'!$C2/1440</f>
        <v>46324.479166666672</v>
      </c>
      <c r="C24" s="26">
        <f t="shared" ref="C24:C58" si="0">YEAR(A24)</f>
        <v>2026</v>
      </c>
      <c r="D24" s="27">
        <f t="shared" ref="D24:D58" si="1">(IF($B$11=5,EOMONTH(DATE($C24,$B$10,1),0)-MOD(WEEKDAY(EOMONTH(DATE($C24,$B$10,1),0),1)-$B$12+7,7),DATE($C24,$B$10,1)+MOD($B$12-WEEKDAY(DATE($C24,$B$10,1),1)+7,7)+7*($B$11-1))+$B$13)+($B$14-IF($B$15="UTC",0,IF($B$15="STD",$B$4,$B$4+$B$9)))/24</f>
        <v>46110.041666666664</v>
      </c>
      <c r="E24" s="27">
        <f t="shared" ref="E24:E58" si="2">(IF($B$17=5,EOMONTH(DATE($C24,$B$16,1),0)-MOD(WEEKDAY(EOMONTH(DATE($C24,$B$16,1),0),1)-$B$18+7,7),DATE($C24,$B$16,1)+MOD($B$18-WEEKDAY(DATE($C24,$B$16,1),1)+7,7)+7*($B$17-1))+$B$19)+($B$20-IF($B$21="UTC",0,IF($B$21="STD",$B$4,$B$4+$B$9)))/24</f>
        <v>46320.041666666664</v>
      </c>
      <c r="F24" s="26" t="b">
        <f t="shared" ref="F24:F58" si="3">IF($B$5="NONE",FALSE,IF($B$10&gt;$B$16,OR(A24&gt;=D24,A24&lt;E24),AND(A24&gt;=D24,A24&lt;E24)))</f>
        <v>0</v>
      </c>
      <c r="G24" s="26" t="b">
        <f t="shared" ref="G24:G58" si="4">IF($B$5="NONE",FALSE,IF($B$10&gt;$B$16,OR(B24&gt;=D24,B24&lt;E24),AND(B24&gt;=D24,B24&lt;E24)))</f>
        <v>0</v>
      </c>
      <c r="H24" s="27">
        <f t="shared" ref="H24:H58" si="5">A24+($B$4+IF(F24,$B$9,0))/24</f>
        <v>46324.5</v>
      </c>
      <c r="I24" s="27">
        <f t="shared" ref="I24:I58" si="6">B24+($B$4+IF(G24,$B$9,0))/24</f>
        <v>46324.520833333336</v>
      </c>
      <c r="J24" s="26" t="str">
        <f t="shared" ref="J24:J58" si="7">IF($B$2,TEXT(HOUR(H24),"00")&amp;":"&amp;TEXT(MINUTE(H24),"00"),TEXT(MOD(HOUR(H24)+11,12)+1,"0")&amp;":"&amp;TEXT(MINUTE(H24),"00")&amp;IF(HOUR(H24)&lt;12," am"," pm"))</f>
        <v>12:00</v>
      </c>
      <c r="K24" s="26" t="str">
        <f t="shared" ref="K24:K58" si="8">IF($B$2,TEXT(HOUR(I24),"00")&amp;":"&amp;TEXT(MINUTE(I24),"00"),TEXT(MOD(HOUR(I24)+11,12)+1,"0")&amp;":"&amp;TEXT(MINUTE(I24),"00")&amp;IF(HOUR(I24)&lt;12," am"," pm"))</f>
        <v>12:30</v>
      </c>
      <c r="L24" s="26" t="str">
        <f>INDEX({"Sun","Mon","Tue","Wed","Thu","Fri","Sat"},WEEKDAY(H24,1))&amp;" "&amp;TEXT(DAY(H24),"0")&amp;" "&amp;INDEX({"Jan","Feb","Mar","Apr","May","Jun","Jul","Aug","Sep","Oct","Nov","Dec"},MONTH(H24))&amp;"   "</f>
        <v xml:space="preserve">Thu 29 Oct   </v>
      </c>
      <c r="M24" s="26" t="str">
        <f t="shared" ref="M24:M58" si="9">IF(F24&lt;&gt;G24,"   (clocks change during this session)","")</f>
        <v/>
      </c>
      <c r="N24" s="26" t="str">
        <f>IF('Program (UTC)'!$E2="","",IFERROR(IF(INDEX(Links!#REF!,MATCH('Program (UTC)'!$E2,Links!#REF!,0))="","",INDEX(Links!#REF!,MATCH('Program (UTC)'!$E2,Links!#REF!,0))),""))</f>
        <v/>
      </c>
      <c r="O24" s="26" t="str">
        <f>IF('Program (UTC)'!$F2="","",IFERROR(IF(INDEX(Links!#REF!,MATCH('Program (UTC)'!$F2,Links!#REF!,0))="","",INDEX(Links!#REF!,MATCH('Program (UTC)'!$F2,Links!#REF!,0))),""))</f>
        <v/>
      </c>
      <c r="P24" s="26" t="str">
        <f>IF('Program (UTC)'!$G2="","",IFERROR(IF(INDEX(Links!#REF!,MATCH('Program (UTC)'!$G2,Links!#REF!,0))="","",INDEX(Links!#REF!,MATCH('Program (UTC)'!$G2,Links!#REF!,0))),""))</f>
        <v/>
      </c>
      <c r="Q24" s="26" t="str">
        <f>IF('Program (UTC)'!$H2="","",IFERROR(IF(INDEX(Links!#REF!,MATCH('Program (UTC)'!$H2,Links!#REF!,0))="","",INDEX(Links!#REF!,MATCH('Program (UTC)'!$H2,Links!#REF!,0))),""))</f>
        <v/>
      </c>
      <c r="R24" s="26" t="str">
        <f>IF('Program (UTC)'!$E2="","",IF(N24&lt;&gt;"",N24,IF(Links!$B$6="","",Links!$B$6)))</f>
        <v>https://us06web.zoom.us/j/83328044957?pwd=aZ7BPnByhyz0PAbDZVePTNA8Lx0aeS.1</v>
      </c>
      <c r="S24" s="26" t="str">
        <f>IF('Program (UTC)'!$F2="","",IF(O24&lt;&gt;"",O24,IF(Links!$B$7="","",Links!$B$7)))</f>
        <v>https://us06web.zoom.us/j/83584043063?pwd=jCtglL3abPJjT8G7hkqM0bZcCens5V.1</v>
      </c>
      <c r="T24" s="26" t="str">
        <f>IF('Program (UTC)'!$G2="","",IF(P24&lt;&gt;"",P24,IF(Links!$B$8="","",Links!$B$8)))</f>
        <v>https://us06web.zoom.us/j/82664554252?pwd=3w0yR8wFzav06Rgnxo87j3FZVtcKoH.1</v>
      </c>
      <c r="U24" s="26" t="str">
        <f>IF('Program (UTC)'!$H2="","",IF(Q24&lt;&gt;"",Q24,IF(Links!$B$9="","",Links!$B$9)))</f>
        <v/>
      </c>
    </row>
    <row r="25" spans="1:21">
      <c r="A25" s="27">
        <f>'Program (UTC)'!$A3+'Program (UTC)'!$B3</f>
        <v>46324.486111111109</v>
      </c>
      <c r="B25" s="27">
        <f>A25+'Program (UTC)'!$C3/1440</f>
        <v>46324.506944444445</v>
      </c>
      <c r="C25" s="26">
        <f t="shared" si="0"/>
        <v>2026</v>
      </c>
      <c r="D25" s="27">
        <f t="shared" si="1"/>
        <v>46110.041666666664</v>
      </c>
      <c r="E25" s="27">
        <f t="shared" si="2"/>
        <v>46320.041666666664</v>
      </c>
      <c r="F25" s="26" t="b">
        <f t="shared" si="3"/>
        <v>0</v>
      </c>
      <c r="G25" s="26" t="b">
        <f t="shared" si="4"/>
        <v>0</v>
      </c>
      <c r="H25" s="27">
        <f t="shared" si="5"/>
        <v>46324.527777777774</v>
      </c>
      <c r="I25" s="27">
        <f t="shared" si="6"/>
        <v>46324.548611111109</v>
      </c>
      <c r="J25" s="26" t="str">
        <f t="shared" si="7"/>
        <v>12:40</v>
      </c>
      <c r="K25" s="26" t="str">
        <f t="shared" si="8"/>
        <v>13:10</v>
      </c>
      <c r="L25" s="26" t="str">
        <f>IF(INT(H25)&lt;&gt;INT(H24),INDEX({"Sun","Mon","Tue","Wed","Thu","Fri","Sat"},WEEKDAY(H25,1))&amp;" "&amp;TEXT(DAY(H25),"0")&amp;" "&amp;INDEX({"Jan","Feb","Mar","Apr","May","Jun","Jul","Aug","Sep","Oct","Nov","Dec"},MONTH(H25))&amp;"   ","")</f>
        <v/>
      </c>
      <c r="M25" s="26" t="str">
        <f t="shared" si="9"/>
        <v/>
      </c>
      <c r="N25" s="26" t="str">
        <f>IF('Program (UTC)'!$E3="","",IFERROR(IF(INDEX(Links!#REF!,MATCH('Program (UTC)'!$E3,Links!#REF!,0))="","",INDEX(Links!#REF!,MATCH('Program (UTC)'!$E3,Links!#REF!,0))),""))</f>
        <v/>
      </c>
      <c r="O25" s="26" t="str">
        <f>IF('Program (UTC)'!$F3="","",IFERROR(IF(INDEX(Links!#REF!,MATCH('Program (UTC)'!$F3,Links!#REF!,0))="","",INDEX(Links!#REF!,MATCH('Program (UTC)'!$F3,Links!#REF!,0))),""))</f>
        <v/>
      </c>
      <c r="P25" s="26" t="str">
        <f>IF('Program (UTC)'!$G3="","",IFERROR(IF(INDEX(Links!#REF!,MATCH('Program (UTC)'!$G3,Links!#REF!,0))="","",INDEX(Links!#REF!,MATCH('Program (UTC)'!$G3,Links!#REF!,0))),""))</f>
        <v/>
      </c>
      <c r="Q25" s="26" t="str">
        <f>IF('Program (UTC)'!$H3="","",IFERROR(IF(INDEX(Links!#REF!,MATCH('Program (UTC)'!$H3,Links!#REF!,0))="","",INDEX(Links!#REF!,MATCH('Program (UTC)'!$H3,Links!#REF!,0))),""))</f>
        <v/>
      </c>
      <c r="R25" s="26" t="str">
        <f>IF('Program (UTC)'!$E3="","",IF(N25&lt;&gt;"",N25,IF(Links!$B$6="","",Links!$B$6)))</f>
        <v>https://us06web.zoom.us/j/83328044957?pwd=aZ7BPnByhyz0PAbDZVePTNA8Lx0aeS.1</v>
      </c>
      <c r="S25" s="26" t="str">
        <f>IF('Program (UTC)'!$F3="","",IF(O25&lt;&gt;"",O25,IF(Links!$B$7="","",Links!$B$7)))</f>
        <v>https://us06web.zoom.us/j/83584043063?pwd=jCtglL3abPJjT8G7hkqM0bZcCens5V.1</v>
      </c>
      <c r="T25" s="26" t="str">
        <f>IF('Program (UTC)'!$G3="","",IF(P25&lt;&gt;"",P25,IF(Links!$B$8="","",Links!$B$8)))</f>
        <v>https://us06web.zoom.us/j/82664554252?pwd=3w0yR8wFzav06Rgnxo87j3FZVtcKoH.1</v>
      </c>
      <c r="U25" s="26" t="str">
        <f>IF('Program (UTC)'!$H3="","",IF(Q25&lt;&gt;"",Q25,IF(Links!$B$9="","",Links!$B$9)))</f>
        <v/>
      </c>
    </row>
    <row r="26" spans="1:21">
      <c r="A26" s="27">
        <f>'Program (UTC)'!$A4+'Program (UTC)'!$B4</f>
        <v>46324.513888888891</v>
      </c>
      <c r="B26" s="27">
        <f>A26+'Program (UTC)'!$C4/1440</f>
        <v>46324.534722222226</v>
      </c>
      <c r="C26" s="26">
        <f t="shared" si="0"/>
        <v>2026</v>
      </c>
      <c r="D26" s="27">
        <f t="shared" si="1"/>
        <v>46110.041666666664</v>
      </c>
      <c r="E26" s="27">
        <f t="shared" si="2"/>
        <v>46320.041666666664</v>
      </c>
      <c r="F26" s="26" t="b">
        <f t="shared" si="3"/>
        <v>0</v>
      </c>
      <c r="G26" s="26" t="b">
        <f t="shared" si="4"/>
        <v>0</v>
      </c>
      <c r="H26" s="27">
        <f t="shared" si="5"/>
        <v>46324.555555555555</v>
      </c>
      <c r="I26" s="27">
        <f t="shared" si="6"/>
        <v>46324.576388888891</v>
      </c>
      <c r="J26" s="26" t="str">
        <f t="shared" si="7"/>
        <v>13:20</v>
      </c>
      <c r="K26" s="26" t="str">
        <f t="shared" si="8"/>
        <v>13:50</v>
      </c>
      <c r="L26" s="26" t="str">
        <f>IF(INT(H26)&lt;&gt;INT(H25),INDEX({"Sun","Mon","Tue","Wed","Thu","Fri","Sat"},WEEKDAY(H26,1))&amp;" "&amp;TEXT(DAY(H26),"0")&amp;" "&amp;INDEX({"Jan","Feb","Mar","Apr","May","Jun","Jul","Aug","Sep","Oct","Nov","Dec"},MONTH(H26))&amp;"   ","")</f>
        <v/>
      </c>
      <c r="M26" s="26" t="str">
        <f t="shared" si="9"/>
        <v/>
      </c>
      <c r="N26" s="26" t="str">
        <f>IF('Program (UTC)'!$E4="","",IFERROR(IF(INDEX(Links!#REF!,MATCH('Program (UTC)'!$E4,Links!#REF!,0))="","",INDEX(Links!#REF!,MATCH('Program (UTC)'!$E4,Links!#REF!,0))),""))</f>
        <v/>
      </c>
      <c r="O26" s="26" t="str">
        <f>IF('Program (UTC)'!$F4="","",IFERROR(IF(INDEX(Links!#REF!,MATCH('Program (UTC)'!$F4,Links!#REF!,0))="","",INDEX(Links!#REF!,MATCH('Program (UTC)'!$F4,Links!#REF!,0))),""))</f>
        <v/>
      </c>
      <c r="P26" s="26" t="str">
        <f>IF('Program (UTC)'!$G4="","",IFERROR(IF(INDEX(Links!#REF!,MATCH('Program (UTC)'!$G4,Links!#REF!,0))="","",INDEX(Links!#REF!,MATCH('Program (UTC)'!$G4,Links!#REF!,0))),""))</f>
        <v/>
      </c>
      <c r="Q26" s="26" t="str">
        <f>IF('Program (UTC)'!$H4="","",IFERROR(IF(INDEX(Links!#REF!,MATCH('Program (UTC)'!$H4,Links!#REF!,0))="","",INDEX(Links!#REF!,MATCH('Program (UTC)'!$H4,Links!#REF!,0))),""))</f>
        <v/>
      </c>
      <c r="R26" s="26" t="str">
        <f>IF('Program (UTC)'!$E4="","",IF(N26&lt;&gt;"",N26,IF(Links!$B$6="","",Links!$B$6)))</f>
        <v>https://us06web.zoom.us/j/83328044957?pwd=aZ7BPnByhyz0PAbDZVePTNA8Lx0aeS.1</v>
      </c>
      <c r="S26" s="26" t="str">
        <f>IF('Program (UTC)'!$F4="","",IF(O26&lt;&gt;"",O26,IF(Links!$B$7="","",Links!$B$7)))</f>
        <v>https://us06web.zoom.us/j/83584043063?pwd=jCtglL3abPJjT8G7hkqM0bZcCens5V.1</v>
      </c>
      <c r="T26" s="26" t="str">
        <f>IF('Program (UTC)'!$G4="","",IF(P26&lt;&gt;"",P26,IF(Links!$B$8="","",Links!$B$8)))</f>
        <v>https://us06web.zoom.us/j/82664554252?pwd=3w0yR8wFzav06Rgnxo87j3FZVtcKoH.1</v>
      </c>
      <c r="U26" s="26" t="str">
        <f>IF('Program (UTC)'!$H4="","",IF(Q26&lt;&gt;"",Q26,IF(Links!$B$9="","",Links!$B$9)))</f>
        <v>https://us06web.zoom.us/j/89027205538?pwd=OImSBiaCEAgADybEUCETlCL250EPBS.1</v>
      </c>
    </row>
    <row r="27" spans="1:21">
      <c r="A27" s="27">
        <f>'Program (UTC)'!$A5+'Program (UTC)'!$B5</f>
        <v>46324.541666666664</v>
      </c>
      <c r="B27" s="27">
        <f>A27+'Program (UTC)'!$C5/1440</f>
        <v>46324.576388888883</v>
      </c>
      <c r="C27" s="26">
        <f t="shared" si="0"/>
        <v>2026</v>
      </c>
      <c r="D27" s="27">
        <f t="shared" si="1"/>
        <v>46110.041666666664</v>
      </c>
      <c r="E27" s="27">
        <f t="shared" si="2"/>
        <v>46320.041666666664</v>
      </c>
      <c r="F27" s="26" t="b">
        <f t="shared" si="3"/>
        <v>0</v>
      </c>
      <c r="G27" s="26" t="b">
        <f t="shared" si="4"/>
        <v>0</v>
      </c>
      <c r="H27" s="27">
        <f t="shared" si="5"/>
        <v>46324.583333333328</v>
      </c>
      <c r="I27" s="27">
        <f t="shared" si="6"/>
        <v>46324.618055555547</v>
      </c>
      <c r="J27" s="26" t="str">
        <f t="shared" si="7"/>
        <v>14:00</v>
      </c>
      <c r="K27" s="26" t="str">
        <f t="shared" si="8"/>
        <v>14:50</v>
      </c>
      <c r="L27" s="26" t="str">
        <f>IF(INT(H27)&lt;&gt;INT(H26),INDEX({"Sun","Mon","Tue","Wed","Thu","Fri","Sat"},WEEKDAY(H27,1))&amp;" "&amp;TEXT(DAY(H27),"0")&amp;" "&amp;INDEX({"Jan","Feb","Mar","Apr","May","Jun","Jul","Aug","Sep","Oct","Nov","Dec"},MONTH(H27))&amp;"   ","")</f>
        <v/>
      </c>
      <c r="M27" s="26" t="str">
        <f t="shared" si="9"/>
        <v/>
      </c>
      <c r="N27" s="26" t="str">
        <f>IF('Program (UTC)'!$E5="","",IFERROR(IF(INDEX(Links!#REF!,MATCH('Program (UTC)'!$E5,Links!#REF!,0))="","",INDEX(Links!#REF!,MATCH('Program (UTC)'!$E5,Links!#REF!,0))),""))</f>
        <v/>
      </c>
      <c r="O27" s="26" t="str">
        <f>IF('Program (UTC)'!$F5="","",IFERROR(IF(INDEX(Links!#REF!,MATCH('Program (UTC)'!$F5,Links!#REF!,0))="","",INDEX(Links!#REF!,MATCH('Program (UTC)'!$F5,Links!#REF!,0))),""))</f>
        <v/>
      </c>
      <c r="P27" s="26" t="str">
        <f>IF('Program (UTC)'!$G5="","",IFERROR(IF(INDEX(Links!#REF!,MATCH('Program (UTC)'!$G5,Links!#REF!,0))="","",INDEX(Links!#REF!,MATCH('Program (UTC)'!$G5,Links!#REF!,0))),""))</f>
        <v/>
      </c>
      <c r="Q27" s="26" t="str">
        <f>IF('Program (UTC)'!$H5="","",IFERROR(IF(INDEX(Links!#REF!,MATCH('Program (UTC)'!$H5,Links!#REF!,0))="","",INDEX(Links!#REF!,MATCH('Program (UTC)'!$H5,Links!#REF!,0))),""))</f>
        <v/>
      </c>
      <c r="R27" s="26" t="str">
        <f>IF('Program (UTC)'!$E5="","",IF(N27&lt;&gt;"",N27,IF(Links!$B$6="","",Links!$B$6)))</f>
        <v/>
      </c>
      <c r="S27" s="26" t="str">
        <f>IF('Program (UTC)'!$F5="","",IF(O27&lt;&gt;"",O27,IF(Links!$B$7="","",Links!$B$7)))</f>
        <v/>
      </c>
      <c r="T27" s="26" t="str">
        <f>IF('Program (UTC)'!$G5="","",IF(P27&lt;&gt;"",P27,IF(Links!$B$8="","",Links!$B$8)))</f>
        <v/>
      </c>
      <c r="U27" s="26" t="str">
        <f>IF('Program (UTC)'!$H5="","",IF(Q27&lt;&gt;"",Q27,IF(Links!$B$9="","",Links!$B$9)))</f>
        <v/>
      </c>
    </row>
    <row r="28" spans="1:21">
      <c r="A28" s="27">
        <f>'Program (UTC)'!$A6+'Program (UTC)'!$B6</f>
        <v>46324.583333333336</v>
      </c>
      <c r="B28" s="27">
        <f>A28+'Program (UTC)'!$C6/1440</f>
        <v>46324.604166666672</v>
      </c>
      <c r="C28" s="26">
        <f t="shared" si="0"/>
        <v>2026</v>
      </c>
      <c r="D28" s="27">
        <f t="shared" si="1"/>
        <v>46110.041666666664</v>
      </c>
      <c r="E28" s="27">
        <f t="shared" si="2"/>
        <v>46320.041666666664</v>
      </c>
      <c r="F28" s="26" t="b">
        <f t="shared" si="3"/>
        <v>0</v>
      </c>
      <c r="G28" s="26" t="b">
        <f t="shared" si="4"/>
        <v>0</v>
      </c>
      <c r="H28" s="27">
        <f t="shared" si="5"/>
        <v>46324.625</v>
      </c>
      <c r="I28" s="27">
        <f t="shared" si="6"/>
        <v>46324.645833333336</v>
      </c>
      <c r="J28" s="26" t="str">
        <f t="shared" si="7"/>
        <v>15:00</v>
      </c>
      <c r="K28" s="26" t="str">
        <f t="shared" si="8"/>
        <v>15:30</v>
      </c>
      <c r="L28" s="26" t="str">
        <f>IF(INT(H28)&lt;&gt;INT(H27),INDEX({"Sun","Mon","Tue","Wed","Thu","Fri","Sat"},WEEKDAY(H28,1))&amp;" "&amp;TEXT(DAY(H28),"0")&amp;" "&amp;INDEX({"Jan","Feb","Mar","Apr","May","Jun","Jul","Aug","Sep","Oct","Nov","Dec"},MONTH(H28))&amp;"   ","")</f>
        <v/>
      </c>
      <c r="M28" s="26" t="str">
        <f t="shared" si="9"/>
        <v/>
      </c>
      <c r="N28" s="26" t="str">
        <f>IF('Program (UTC)'!$E6="","",IFERROR(IF(INDEX(Links!#REF!,MATCH('Program (UTC)'!$E6,Links!#REF!,0))="","",INDEX(Links!#REF!,MATCH('Program (UTC)'!$E6,Links!#REF!,0))),""))</f>
        <v/>
      </c>
      <c r="O28" s="26" t="str">
        <f>IF('Program (UTC)'!$F6="","",IFERROR(IF(INDEX(Links!#REF!,MATCH('Program (UTC)'!$F6,Links!#REF!,0))="","",INDEX(Links!#REF!,MATCH('Program (UTC)'!$F6,Links!#REF!,0))),""))</f>
        <v/>
      </c>
      <c r="P28" s="26" t="str">
        <f>IF('Program (UTC)'!$G6="","",IFERROR(IF(INDEX(Links!#REF!,MATCH('Program (UTC)'!$G6,Links!#REF!,0))="","",INDEX(Links!#REF!,MATCH('Program (UTC)'!$G6,Links!#REF!,0))),""))</f>
        <v/>
      </c>
      <c r="Q28" s="26" t="str">
        <f>IF('Program (UTC)'!$H6="","",IFERROR(IF(INDEX(Links!#REF!,MATCH('Program (UTC)'!$H6,Links!#REF!,0))="","",INDEX(Links!#REF!,MATCH('Program (UTC)'!$H6,Links!#REF!,0))),""))</f>
        <v/>
      </c>
      <c r="R28" s="26" t="str">
        <f>IF('Program (UTC)'!$E6="","",IF(N28&lt;&gt;"",N28,IF(Links!$B$6="","",Links!$B$6)))</f>
        <v>https://us06web.zoom.us/j/83328044957?pwd=aZ7BPnByhyz0PAbDZVePTNA8Lx0aeS.1</v>
      </c>
      <c r="S28" s="26" t="str">
        <f>IF('Program (UTC)'!$F6="","",IF(O28&lt;&gt;"",O28,IF(Links!$B$7="","",Links!$B$7)))</f>
        <v>https://us06web.zoom.us/j/83584043063?pwd=jCtglL3abPJjT8G7hkqM0bZcCens5V.1</v>
      </c>
      <c r="T28" s="26" t="str">
        <f>IF('Program (UTC)'!$G6="","",IF(P28&lt;&gt;"",P28,IF(Links!$B$8="","",Links!$B$8)))</f>
        <v>https://us06web.zoom.us/j/82664554252?pwd=3w0yR8wFzav06Rgnxo87j3FZVtcKoH.1</v>
      </c>
      <c r="U28" s="26" t="str">
        <f>IF('Program (UTC)'!$H6="","",IF(Q28&lt;&gt;"",Q28,IF(Links!$B$9="","",Links!$B$9)))</f>
        <v/>
      </c>
    </row>
    <row r="29" spans="1:21">
      <c r="A29" s="27">
        <f>'Program (UTC)'!$A7+'Program (UTC)'!$B7</f>
        <v>46324.611111111109</v>
      </c>
      <c r="B29" s="27">
        <f>A29+'Program (UTC)'!$C7/1440</f>
        <v>46324.631944444445</v>
      </c>
      <c r="C29" s="26">
        <f t="shared" si="0"/>
        <v>2026</v>
      </c>
      <c r="D29" s="27">
        <f t="shared" si="1"/>
        <v>46110.041666666664</v>
      </c>
      <c r="E29" s="27">
        <f t="shared" si="2"/>
        <v>46320.041666666664</v>
      </c>
      <c r="F29" s="26" t="b">
        <f t="shared" si="3"/>
        <v>0</v>
      </c>
      <c r="G29" s="26" t="b">
        <f t="shared" si="4"/>
        <v>0</v>
      </c>
      <c r="H29" s="27">
        <f t="shared" si="5"/>
        <v>46324.652777777774</v>
      </c>
      <c r="I29" s="27">
        <f t="shared" si="6"/>
        <v>46324.673611111109</v>
      </c>
      <c r="J29" s="26" t="str">
        <f t="shared" si="7"/>
        <v>15:40</v>
      </c>
      <c r="K29" s="26" t="str">
        <f t="shared" si="8"/>
        <v>16:10</v>
      </c>
      <c r="L29" s="26" t="str">
        <f>IF(INT(H29)&lt;&gt;INT(H28),INDEX({"Sun","Mon","Tue","Wed","Thu","Fri","Sat"},WEEKDAY(H29,1))&amp;" "&amp;TEXT(DAY(H29),"0")&amp;" "&amp;INDEX({"Jan","Feb","Mar","Apr","May","Jun","Jul","Aug","Sep","Oct","Nov","Dec"},MONTH(H29))&amp;"   ","")</f>
        <v/>
      </c>
      <c r="M29" s="26" t="str">
        <f t="shared" si="9"/>
        <v/>
      </c>
      <c r="N29" s="26" t="str">
        <f>IF('Program (UTC)'!$E7="","",IFERROR(IF(INDEX(Links!#REF!,MATCH('Program (UTC)'!$E7,Links!#REF!,0))="","",INDEX(Links!#REF!,MATCH('Program (UTC)'!$E7,Links!#REF!,0))),""))</f>
        <v/>
      </c>
      <c r="O29" s="26" t="str">
        <f>IF('Program (UTC)'!$F7="","",IFERROR(IF(INDEX(Links!#REF!,MATCH('Program (UTC)'!$F7,Links!#REF!,0))="","",INDEX(Links!#REF!,MATCH('Program (UTC)'!$F7,Links!#REF!,0))),""))</f>
        <v/>
      </c>
      <c r="P29" s="26" t="str">
        <f>IF('Program (UTC)'!$G7="","",IFERROR(IF(INDEX(Links!#REF!,MATCH('Program (UTC)'!$G7,Links!#REF!,0))="","",INDEX(Links!#REF!,MATCH('Program (UTC)'!$G7,Links!#REF!,0))),""))</f>
        <v/>
      </c>
      <c r="Q29" s="26" t="str">
        <f>IF('Program (UTC)'!$H7="","",IFERROR(IF(INDEX(Links!#REF!,MATCH('Program (UTC)'!$H7,Links!#REF!,0))="","",INDEX(Links!#REF!,MATCH('Program (UTC)'!$H7,Links!#REF!,0))),""))</f>
        <v/>
      </c>
      <c r="R29" s="26" t="str">
        <f>IF('Program (UTC)'!$E7="","",IF(N29&lt;&gt;"",N29,IF(Links!$B$6="","",Links!$B$6)))</f>
        <v>https://us06web.zoom.us/j/83328044957?pwd=aZ7BPnByhyz0PAbDZVePTNA8Lx0aeS.1</v>
      </c>
      <c r="S29" s="26" t="str">
        <f>IF('Program (UTC)'!$F7="","",IF(O29&lt;&gt;"",O29,IF(Links!$B$7="","",Links!$B$7)))</f>
        <v>https://us06web.zoom.us/j/83584043063?pwd=jCtglL3abPJjT8G7hkqM0bZcCens5V.1</v>
      </c>
      <c r="T29" s="26" t="str">
        <f>IF('Program (UTC)'!$G7="","",IF(P29&lt;&gt;"",P29,IF(Links!$B$8="","",Links!$B$8)))</f>
        <v>https://us06web.zoom.us/j/82664554252?pwd=3w0yR8wFzav06Rgnxo87j3FZVtcKoH.1</v>
      </c>
      <c r="U29" s="26" t="str">
        <f>IF('Program (UTC)'!$H7="","",IF(Q29&lt;&gt;"",Q29,IF(Links!$B$9="","",Links!$B$9)))</f>
        <v>https://us06web.zoom.us/j/89027205538?pwd=OImSBiaCEAgADybEUCETlCL250EPBS.1</v>
      </c>
    </row>
    <row r="30" spans="1:21">
      <c r="A30" s="27">
        <f>'Program (UTC)'!$A8+'Program (UTC)'!$B8</f>
        <v>46324.638888888891</v>
      </c>
      <c r="B30" s="27">
        <f>A30+'Program (UTC)'!$C8/1440</f>
        <v>46324.659722222226</v>
      </c>
      <c r="C30" s="26">
        <f t="shared" si="0"/>
        <v>2026</v>
      </c>
      <c r="D30" s="27">
        <f t="shared" si="1"/>
        <v>46110.041666666664</v>
      </c>
      <c r="E30" s="27">
        <f t="shared" si="2"/>
        <v>46320.041666666664</v>
      </c>
      <c r="F30" s="26" t="b">
        <f t="shared" si="3"/>
        <v>0</v>
      </c>
      <c r="G30" s="26" t="b">
        <f t="shared" si="4"/>
        <v>0</v>
      </c>
      <c r="H30" s="27">
        <f t="shared" si="5"/>
        <v>46324.680555555555</v>
      </c>
      <c r="I30" s="27">
        <f t="shared" si="6"/>
        <v>46324.701388888891</v>
      </c>
      <c r="J30" s="26" t="str">
        <f t="shared" si="7"/>
        <v>16:20</v>
      </c>
      <c r="K30" s="26" t="str">
        <f t="shared" si="8"/>
        <v>16:50</v>
      </c>
      <c r="L30" s="26" t="str">
        <f>IF(INT(H30)&lt;&gt;INT(H29),INDEX({"Sun","Mon","Tue","Wed","Thu","Fri","Sat"},WEEKDAY(H30,1))&amp;" "&amp;TEXT(DAY(H30),"0")&amp;" "&amp;INDEX({"Jan","Feb","Mar","Apr","May","Jun","Jul","Aug","Sep","Oct","Nov","Dec"},MONTH(H30))&amp;"   ","")</f>
        <v/>
      </c>
      <c r="M30" s="26" t="str">
        <f t="shared" si="9"/>
        <v/>
      </c>
      <c r="N30" s="26" t="str">
        <f>IF('Program (UTC)'!$E8="","",IFERROR(IF(INDEX(Links!#REF!,MATCH('Program (UTC)'!$E8,Links!#REF!,0))="","",INDEX(Links!#REF!,MATCH('Program (UTC)'!$E8,Links!#REF!,0))),""))</f>
        <v/>
      </c>
      <c r="O30" s="26" t="str">
        <f>IF('Program (UTC)'!$F8="","",IFERROR(IF(INDEX(Links!#REF!,MATCH('Program (UTC)'!$F8,Links!#REF!,0))="","",INDEX(Links!#REF!,MATCH('Program (UTC)'!$F8,Links!#REF!,0))),""))</f>
        <v/>
      </c>
      <c r="P30" s="26" t="str">
        <f>IF('Program (UTC)'!$G8="","",IFERROR(IF(INDEX(Links!#REF!,MATCH('Program (UTC)'!$G8,Links!#REF!,0))="","",INDEX(Links!#REF!,MATCH('Program (UTC)'!$G8,Links!#REF!,0))),""))</f>
        <v/>
      </c>
      <c r="Q30" s="26" t="str">
        <f>IF('Program (UTC)'!$H8="","",IFERROR(IF(INDEX(Links!#REF!,MATCH('Program (UTC)'!$H8,Links!#REF!,0))="","",INDEX(Links!#REF!,MATCH('Program (UTC)'!$H8,Links!#REF!,0))),""))</f>
        <v/>
      </c>
      <c r="R30" s="26" t="str">
        <f>IF('Program (UTC)'!$E8="","",IF(N30&lt;&gt;"",N30,IF(Links!$B$6="","",Links!$B$6)))</f>
        <v>https://us06web.zoom.us/j/83328044957?pwd=aZ7BPnByhyz0PAbDZVePTNA8Lx0aeS.1</v>
      </c>
      <c r="S30" s="26" t="str">
        <f>IF('Program (UTC)'!$F8="","",IF(O30&lt;&gt;"",O30,IF(Links!$B$7="","",Links!$B$7)))</f>
        <v>https://us06web.zoom.us/j/83584043063?pwd=jCtglL3abPJjT8G7hkqM0bZcCens5V.1</v>
      </c>
      <c r="T30" s="26" t="str">
        <f>IF('Program (UTC)'!$G8="","",IF(P30&lt;&gt;"",P30,IF(Links!$B$8="","",Links!$B$8)))</f>
        <v>https://us06web.zoom.us/j/82664554252?pwd=3w0yR8wFzav06Rgnxo87j3FZVtcKoH.1</v>
      </c>
      <c r="U30" s="26" t="str">
        <f>IF('Program (UTC)'!$H8="","",IF(Q30&lt;&gt;"",Q30,IF(Links!$B$9="","",Links!$B$9)))</f>
        <v/>
      </c>
    </row>
    <row r="31" spans="1:21">
      <c r="A31" s="27">
        <f>'Program (UTC)'!$A9+'Program (UTC)'!$B9</f>
        <v>46324.666666666664</v>
      </c>
      <c r="B31" s="27">
        <f>A31+'Program (UTC)'!$C9/1440</f>
        <v>46324.6875</v>
      </c>
      <c r="C31" s="26">
        <f t="shared" si="0"/>
        <v>2026</v>
      </c>
      <c r="D31" s="27">
        <f t="shared" si="1"/>
        <v>46110.041666666664</v>
      </c>
      <c r="E31" s="27">
        <f t="shared" si="2"/>
        <v>46320.041666666664</v>
      </c>
      <c r="F31" s="26" t="b">
        <f t="shared" si="3"/>
        <v>0</v>
      </c>
      <c r="G31" s="26" t="b">
        <f t="shared" si="4"/>
        <v>0</v>
      </c>
      <c r="H31" s="27">
        <f t="shared" si="5"/>
        <v>46324.708333333328</v>
      </c>
      <c r="I31" s="27">
        <f t="shared" si="6"/>
        <v>46324.729166666664</v>
      </c>
      <c r="J31" s="26" t="str">
        <f t="shared" si="7"/>
        <v>17:00</v>
      </c>
      <c r="K31" s="26" t="str">
        <f t="shared" si="8"/>
        <v>17:30</v>
      </c>
      <c r="L31" s="26" t="str">
        <f>IF(INT(H31)&lt;&gt;INT(H30),INDEX({"Sun","Mon","Tue","Wed","Thu","Fri","Sat"},WEEKDAY(H31,1))&amp;" "&amp;TEXT(DAY(H31),"0")&amp;" "&amp;INDEX({"Jan","Feb","Mar","Apr","May","Jun","Jul","Aug","Sep","Oct","Nov","Dec"},MONTH(H31))&amp;"   ","")</f>
        <v/>
      </c>
      <c r="M31" s="26" t="str">
        <f t="shared" si="9"/>
        <v/>
      </c>
      <c r="N31" s="26" t="str">
        <f>IF('Program (UTC)'!$E9="","",IFERROR(IF(INDEX(Links!#REF!,MATCH('Program (UTC)'!$E9,Links!#REF!,0))="","",INDEX(Links!#REF!,MATCH('Program (UTC)'!$E9,Links!#REF!,0))),""))</f>
        <v/>
      </c>
      <c r="O31" s="26" t="str">
        <f>IF('Program (UTC)'!$F9="","",IFERROR(IF(INDEX(Links!#REF!,MATCH('Program (UTC)'!$F9,Links!#REF!,0))="","",INDEX(Links!#REF!,MATCH('Program (UTC)'!$F9,Links!#REF!,0))),""))</f>
        <v/>
      </c>
      <c r="P31" s="26" t="str">
        <f>IF('Program (UTC)'!$G9="","",IFERROR(IF(INDEX(Links!#REF!,MATCH('Program (UTC)'!$G9,Links!#REF!,0))="","",INDEX(Links!#REF!,MATCH('Program (UTC)'!$G9,Links!#REF!,0))),""))</f>
        <v/>
      </c>
      <c r="Q31" s="26" t="str">
        <f>IF('Program (UTC)'!$H9="","",IFERROR(IF(INDEX(Links!#REF!,MATCH('Program (UTC)'!$H9,Links!#REF!,0))="","",INDEX(Links!#REF!,MATCH('Program (UTC)'!$H9,Links!#REF!,0))),""))</f>
        <v/>
      </c>
      <c r="R31" s="26" t="str">
        <f>IF('Program (UTC)'!$E9="","",IF(N31&lt;&gt;"",N31,IF(Links!$B$6="","",Links!$B$6)))</f>
        <v>https://us06web.zoom.us/j/83328044957?pwd=aZ7BPnByhyz0PAbDZVePTNA8Lx0aeS.1</v>
      </c>
      <c r="S31" s="26" t="str">
        <f>IF('Program (UTC)'!$F9="","",IF(O31&lt;&gt;"",O31,IF(Links!$B$7="","",Links!$B$7)))</f>
        <v>https://us06web.zoom.us/j/83584043063?pwd=jCtglL3abPJjT8G7hkqM0bZcCens5V.1</v>
      </c>
      <c r="T31" s="26" t="str">
        <f>IF('Program (UTC)'!$G9="","",IF(P31&lt;&gt;"",P31,IF(Links!$B$8="","",Links!$B$8)))</f>
        <v>https://us06web.zoom.us/j/82664554252?pwd=3w0yR8wFzav06Rgnxo87j3FZVtcKoH.1</v>
      </c>
      <c r="U31" s="26" t="str">
        <f>IF('Program (UTC)'!$H9="","",IF(Q31&lt;&gt;"",Q31,IF(Links!$B$9="","",Links!$B$9)))</f>
        <v>https://us06web.zoom.us/j/89027205538?pwd=OImSBiaCEAgADybEUCETlCL250EPBS.1</v>
      </c>
    </row>
    <row r="32" spans="1:21">
      <c r="A32" s="27">
        <f>'Program (UTC)'!$A10+'Program (UTC)'!$B10</f>
        <v>46324.6875</v>
      </c>
      <c r="B32" s="27">
        <f>A32+'Program (UTC)'!$C10/1440</f>
        <v>46324.708333333336</v>
      </c>
      <c r="C32" s="26">
        <f t="shared" si="0"/>
        <v>2026</v>
      </c>
      <c r="D32" s="27">
        <f t="shared" si="1"/>
        <v>46110.041666666664</v>
      </c>
      <c r="E32" s="27">
        <f t="shared" si="2"/>
        <v>46320.041666666664</v>
      </c>
      <c r="F32" s="26" t="b">
        <f t="shared" si="3"/>
        <v>0</v>
      </c>
      <c r="G32" s="26" t="b">
        <f t="shared" si="4"/>
        <v>0</v>
      </c>
      <c r="H32" s="27">
        <f t="shared" si="5"/>
        <v>46324.729166666664</v>
      </c>
      <c r="I32" s="27">
        <f t="shared" si="6"/>
        <v>46324.75</v>
      </c>
      <c r="J32" s="26" t="str">
        <f t="shared" si="7"/>
        <v>17:30</v>
      </c>
      <c r="K32" s="26" t="str">
        <f t="shared" si="8"/>
        <v>18:00</v>
      </c>
      <c r="L32" s="26" t="str">
        <f>IF(INT(H32)&lt;&gt;INT(H31),INDEX({"Sun","Mon","Tue","Wed","Thu","Fri","Sat"},WEEKDAY(H32,1))&amp;" "&amp;TEXT(DAY(H32),"0")&amp;" "&amp;INDEX({"Jan","Feb","Mar","Apr","May","Jun","Jul","Aug","Sep","Oct","Nov","Dec"},MONTH(H32))&amp;"   ","")</f>
        <v/>
      </c>
      <c r="M32" s="26" t="str">
        <f t="shared" si="9"/>
        <v/>
      </c>
      <c r="N32" s="26" t="str">
        <f>IF('Program (UTC)'!$E10="","",IFERROR(IF(INDEX(Links!#REF!,MATCH('Program (UTC)'!$E10,Links!#REF!,0))="","",INDEX(Links!#REF!,MATCH('Program (UTC)'!$E10,Links!#REF!,0))),""))</f>
        <v/>
      </c>
      <c r="O32" s="26" t="str">
        <f>IF('Program (UTC)'!$F10="","",IFERROR(IF(INDEX(Links!#REF!,MATCH('Program (UTC)'!$F10,Links!#REF!,0))="","",INDEX(Links!#REF!,MATCH('Program (UTC)'!$F10,Links!#REF!,0))),""))</f>
        <v/>
      </c>
      <c r="P32" s="26" t="str">
        <f>IF('Program (UTC)'!$G10="","",IFERROR(IF(INDEX(Links!#REF!,MATCH('Program (UTC)'!$G10,Links!#REF!,0))="","",INDEX(Links!#REF!,MATCH('Program (UTC)'!$G10,Links!#REF!,0))),""))</f>
        <v/>
      </c>
      <c r="Q32" s="26" t="str">
        <f>IF('Program (UTC)'!$H10="","",IFERROR(IF(INDEX(Links!#REF!,MATCH('Program (UTC)'!$H10,Links!#REF!,0))="","",INDEX(Links!#REF!,MATCH('Program (UTC)'!$H10,Links!#REF!,0))),""))</f>
        <v/>
      </c>
      <c r="R32" s="26" t="str">
        <f>IF('Program (UTC)'!$E10="","",IF(N32&lt;&gt;"",N32,IF(Links!$B$6="","",Links!$B$6)))</f>
        <v/>
      </c>
      <c r="S32" s="26" t="str">
        <f>IF('Program (UTC)'!$F10="","",IF(O32&lt;&gt;"",O32,IF(Links!$B$7="","",Links!$B$7)))</f>
        <v/>
      </c>
      <c r="T32" s="26" t="str">
        <f>IF('Program (UTC)'!$G10="","",IF(P32&lt;&gt;"",P32,IF(Links!$B$8="","",Links!$B$8)))</f>
        <v/>
      </c>
      <c r="U32" s="26" t="str">
        <f>IF('Program (UTC)'!$H10="","",IF(Q32&lt;&gt;"",Q32,IF(Links!$B$9="","",Links!$B$9)))</f>
        <v/>
      </c>
    </row>
    <row r="33" spans="1:21">
      <c r="A33" s="27">
        <f>'Program (UTC)'!$A11+'Program (UTC)'!$B11</f>
        <v>46324.708333333336</v>
      </c>
      <c r="B33" s="27">
        <f>A33+'Program (UTC)'!$C11/1440</f>
        <v>46324.729166666672</v>
      </c>
      <c r="C33" s="26">
        <f t="shared" si="0"/>
        <v>2026</v>
      </c>
      <c r="D33" s="27">
        <f t="shared" si="1"/>
        <v>46110.041666666664</v>
      </c>
      <c r="E33" s="27">
        <f t="shared" si="2"/>
        <v>46320.041666666664</v>
      </c>
      <c r="F33" s="26" t="b">
        <f t="shared" si="3"/>
        <v>0</v>
      </c>
      <c r="G33" s="26" t="b">
        <f t="shared" si="4"/>
        <v>0</v>
      </c>
      <c r="H33" s="27">
        <f t="shared" si="5"/>
        <v>46324.75</v>
      </c>
      <c r="I33" s="27">
        <f t="shared" si="6"/>
        <v>46324.770833333336</v>
      </c>
      <c r="J33" s="26" t="str">
        <f t="shared" si="7"/>
        <v>18:00</v>
      </c>
      <c r="K33" s="26" t="str">
        <f t="shared" si="8"/>
        <v>18:30</v>
      </c>
      <c r="L33" s="26" t="str">
        <f>IF(INT(H33)&lt;&gt;INT(H32),INDEX({"Sun","Mon","Tue","Wed","Thu","Fri","Sat"},WEEKDAY(H33,1))&amp;" "&amp;TEXT(DAY(H33),"0")&amp;" "&amp;INDEX({"Jan","Feb","Mar","Apr","May","Jun","Jul","Aug","Sep","Oct","Nov","Dec"},MONTH(H33))&amp;"   ","")</f>
        <v/>
      </c>
      <c r="M33" s="26" t="str">
        <f t="shared" si="9"/>
        <v/>
      </c>
      <c r="N33" s="26" t="str">
        <f>IF('Program (UTC)'!$E11="","",IFERROR(IF(INDEX(Links!#REF!,MATCH('Program (UTC)'!$E11,Links!#REF!,0))="","",INDEX(Links!#REF!,MATCH('Program (UTC)'!$E11,Links!#REF!,0))),""))</f>
        <v/>
      </c>
      <c r="O33" s="26" t="str">
        <f>IF('Program (UTC)'!$F11="","",IFERROR(IF(INDEX(Links!#REF!,MATCH('Program (UTC)'!$F11,Links!#REF!,0))="","",INDEX(Links!#REF!,MATCH('Program (UTC)'!$F11,Links!#REF!,0))),""))</f>
        <v/>
      </c>
      <c r="P33" s="26" t="str">
        <f>IF('Program (UTC)'!$G11="","",IFERROR(IF(INDEX(Links!#REF!,MATCH('Program (UTC)'!$G11,Links!#REF!,0))="","",INDEX(Links!#REF!,MATCH('Program (UTC)'!$G11,Links!#REF!,0))),""))</f>
        <v/>
      </c>
      <c r="Q33" s="26" t="str">
        <f>IF('Program (UTC)'!$H11="","",IFERROR(IF(INDEX(Links!#REF!,MATCH('Program (UTC)'!$H11,Links!#REF!,0))="","",INDEX(Links!#REF!,MATCH('Program (UTC)'!$H11,Links!#REF!,0))),""))</f>
        <v/>
      </c>
      <c r="R33" s="26" t="str">
        <f>IF('Program (UTC)'!$E11="","",IF(N33&lt;&gt;"",N33,IF(Links!$B$6="","",Links!$B$6)))</f>
        <v>https://us06web.zoom.us/j/83328044957?pwd=aZ7BPnByhyz0PAbDZVePTNA8Lx0aeS.1</v>
      </c>
      <c r="S33" s="26" t="str">
        <f>IF('Program (UTC)'!$F11="","",IF(O33&lt;&gt;"",O33,IF(Links!$B$7="","",Links!$B$7)))</f>
        <v>https://us06web.zoom.us/j/83584043063?pwd=jCtglL3abPJjT8G7hkqM0bZcCens5V.1</v>
      </c>
      <c r="T33" s="26" t="str">
        <f>IF('Program (UTC)'!$G11="","",IF(P33&lt;&gt;"",P33,IF(Links!$B$8="","",Links!$B$8)))</f>
        <v>https://us06web.zoom.us/j/82664554252?pwd=3w0yR8wFzav06Rgnxo87j3FZVtcKoH.1</v>
      </c>
      <c r="U33" s="26" t="str">
        <f>IF('Program (UTC)'!$H11="","",IF(Q33&lt;&gt;"",Q33,IF(Links!$B$9="","",Links!$B$9)))</f>
        <v/>
      </c>
    </row>
    <row r="34" spans="1:21">
      <c r="A34" s="27">
        <f>'Program (UTC)'!$A12+'Program (UTC)'!$B12</f>
        <v>46324.736111111109</v>
      </c>
      <c r="B34" s="27">
        <f>A34+'Program (UTC)'!$C12/1440</f>
        <v>46324.756944444445</v>
      </c>
      <c r="C34" s="26">
        <f t="shared" si="0"/>
        <v>2026</v>
      </c>
      <c r="D34" s="27">
        <f t="shared" si="1"/>
        <v>46110.041666666664</v>
      </c>
      <c r="E34" s="27">
        <f t="shared" si="2"/>
        <v>46320.041666666664</v>
      </c>
      <c r="F34" s="26" t="b">
        <f t="shared" si="3"/>
        <v>0</v>
      </c>
      <c r="G34" s="26" t="b">
        <f t="shared" si="4"/>
        <v>0</v>
      </c>
      <c r="H34" s="27">
        <f t="shared" si="5"/>
        <v>46324.777777777774</v>
      </c>
      <c r="I34" s="27">
        <f t="shared" si="6"/>
        <v>46324.798611111109</v>
      </c>
      <c r="J34" s="26" t="str">
        <f t="shared" si="7"/>
        <v>18:40</v>
      </c>
      <c r="K34" s="26" t="str">
        <f t="shared" si="8"/>
        <v>19:10</v>
      </c>
      <c r="L34" s="26" t="str">
        <f>IF(INT(H34)&lt;&gt;INT(H33),INDEX({"Sun","Mon","Tue","Wed","Thu","Fri","Sat"},WEEKDAY(H34,1))&amp;" "&amp;TEXT(DAY(H34),"0")&amp;" "&amp;INDEX({"Jan","Feb","Mar","Apr","May","Jun","Jul","Aug","Sep","Oct","Nov","Dec"},MONTH(H34))&amp;"   ","")</f>
        <v/>
      </c>
      <c r="M34" s="26" t="str">
        <f t="shared" si="9"/>
        <v/>
      </c>
      <c r="N34" s="26" t="str">
        <f>IF('Program (UTC)'!$E12="","",IFERROR(IF(INDEX(Links!#REF!,MATCH('Program (UTC)'!$E12,Links!#REF!,0))="","",INDEX(Links!#REF!,MATCH('Program (UTC)'!$E12,Links!#REF!,0))),""))</f>
        <v/>
      </c>
      <c r="O34" s="26" t="str">
        <f>IF('Program (UTC)'!$F12="","",IFERROR(IF(INDEX(Links!#REF!,MATCH('Program (UTC)'!$F12,Links!#REF!,0))="","",INDEX(Links!#REF!,MATCH('Program (UTC)'!$F12,Links!#REF!,0))),""))</f>
        <v/>
      </c>
      <c r="P34" s="26" t="str">
        <f>IF('Program (UTC)'!$G12="","",IFERROR(IF(INDEX(Links!#REF!,MATCH('Program (UTC)'!$G12,Links!#REF!,0))="","",INDEX(Links!#REF!,MATCH('Program (UTC)'!$G12,Links!#REF!,0))),""))</f>
        <v/>
      </c>
      <c r="Q34" s="26" t="str">
        <f>IF('Program (UTC)'!$H12="","",IFERROR(IF(INDEX(Links!#REF!,MATCH('Program (UTC)'!$H12,Links!#REF!,0))="","",INDEX(Links!#REF!,MATCH('Program (UTC)'!$H12,Links!#REF!,0))),""))</f>
        <v/>
      </c>
      <c r="R34" s="26" t="str">
        <f>IF('Program (UTC)'!$E12="","",IF(N34&lt;&gt;"",N34,IF(Links!$B$6="","",Links!$B$6)))</f>
        <v>https://us06web.zoom.us/j/83328044957?pwd=aZ7BPnByhyz0PAbDZVePTNA8Lx0aeS.1</v>
      </c>
      <c r="S34" s="26" t="str">
        <f>IF('Program (UTC)'!$F12="","",IF(O34&lt;&gt;"",O34,IF(Links!$B$7="","",Links!$B$7)))</f>
        <v>https://us06web.zoom.us/j/83584043063?pwd=jCtglL3abPJjT8G7hkqM0bZcCens5V.1</v>
      </c>
      <c r="T34" s="26" t="str">
        <f>IF('Program (UTC)'!$G12="","",IF(P34&lt;&gt;"",P34,IF(Links!$B$8="","",Links!$B$8)))</f>
        <v>https://us06web.zoom.us/j/82664554252?pwd=3w0yR8wFzav06Rgnxo87j3FZVtcKoH.1</v>
      </c>
      <c r="U34" s="26" t="str">
        <f>IF('Program (UTC)'!$H12="","",IF(Q34&lt;&gt;"",Q34,IF(Links!$B$9="","",Links!$B$9)))</f>
        <v/>
      </c>
    </row>
    <row r="35" spans="1:21">
      <c r="A35" s="27">
        <f>'Program (UTC)'!$A13+'Program (UTC)'!$B13</f>
        <v>46324.763888888891</v>
      </c>
      <c r="B35" s="27">
        <f>A35+'Program (UTC)'!$C13/1440</f>
        <v>46324.784722222226</v>
      </c>
      <c r="C35" s="26">
        <f t="shared" si="0"/>
        <v>2026</v>
      </c>
      <c r="D35" s="27">
        <f t="shared" si="1"/>
        <v>46110.041666666664</v>
      </c>
      <c r="E35" s="27">
        <f t="shared" si="2"/>
        <v>46320.041666666664</v>
      </c>
      <c r="F35" s="26" t="b">
        <f t="shared" si="3"/>
        <v>0</v>
      </c>
      <c r="G35" s="26" t="b">
        <f t="shared" si="4"/>
        <v>0</v>
      </c>
      <c r="H35" s="27">
        <f t="shared" si="5"/>
        <v>46324.805555555555</v>
      </c>
      <c r="I35" s="27">
        <f t="shared" si="6"/>
        <v>46324.826388888891</v>
      </c>
      <c r="J35" s="26" t="str">
        <f t="shared" si="7"/>
        <v>19:20</v>
      </c>
      <c r="K35" s="26" t="str">
        <f t="shared" si="8"/>
        <v>19:50</v>
      </c>
      <c r="L35" s="26" t="str">
        <f>IF(INT(H35)&lt;&gt;INT(H34),INDEX({"Sun","Mon","Tue","Wed","Thu","Fri","Sat"},WEEKDAY(H35,1))&amp;" "&amp;TEXT(DAY(H35),"0")&amp;" "&amp;INDEX({"Jan","Feb","Mar","Apr","May","Jun","Jul","Aug","Sep","Oct","Nov","Dec"},MONTH(H35))&amp;"   ","")</f>
        <v/>
      </c>
      <c r="M35" s="26" t="str">
        <f t="shared" si="9"/>
        <v/>
      </c>
      <c r="N35" s="26" t="str">
        <f>IF('Program (UTC)'!$E13="","",IFERROR(IF(INDEX(Links!#REF!,MATCH('Program (UTC)'!$E13,Links!#REF!,0))="","",INDEX(Links!#REF!,MATCH('Program (UTC)'!$E13,Links!#REF!,0))),""))</f>
        <v/>
      </c>
      <c r="O35" s="26" t="str">
        <f>IF('Program (UTC)'!$F13="","",IFERROR(IF(INDEX(Links!#REF!,MATCH('Program (UTC)'!$F13,Links!#REF!,0))="","",INDEX(Links!#REF!,MATCH('Program (UTC)'!$F13,Links!#REF!,0))),""))</f>
        <v/>
      </c>
      <c r="P35" s="26" t="str">
        <f>IF('Program (UTC)'!$G13="","",IFERROR(IF(INDEX(Links!#REF!,MATCH('Program (UTC)'!$G13,Links!#REF!,0))="","",INDEX(Links!#REF!,MATCH('Program (UTC)'!$G13,Links!#REF!,0))),""))</f>
        <v/>
      </c>
      <c r="Q35" s="26" t="str">
        <f>IF('Program (UTC)'!$H13="","",IFERROR(IF(INDEX(Links!#REF!,MATCH('Program (UTC)'!$H13,Links!#REF!,0))="","",INDEX(Links!#REF!,MATCH('Program (UTC)'!$H13,Links!#REF!,0))),""))</f>
        <v/>
      </c>
      <c r="R35" s="26" t="str">
        <f>IF('Program (UTC)'!$E13="","",IF(N35&lt;&gt;"",N35,IF(Links!$B$6="","",Links!$B$6)))</f>
        <v>https://us06web.zoom.us/j/83328044957?pwd=aZ7BPnByhyz0PAbDZVePTNA8Lx0aeS.1</v>
      </c>
      <c r="S35" s="26" t="str">
        <f>IF('Program (UTC)'!$F13="","",IF(O35&lt;&gt;"",O35,IF(Links!$B$7="","",Links!$B$7)))</f>
        <v>https://us06web.zoom.us/j/83584043063?pwd=jCtglL3abPJjT8G7hkqM0bZcCens5V.1</v>
      </c>
      <c r="T35" s="26" t="str">
        <f>IF('Program (UTC)'!$G13="","",IF(P35&lt;&gt;"",P35,IF(Links!$B$8="","",Links!$B$8)))</f>
        <v>https://us06web.zoom.us/j/82664554252?pwd=3w0yR8wFzav06Rgnxo87j3FZVtcKoH.1</v>
      </c>
      <c r="U35" s="26" t="str">
        <f>IF('Program (UTC)'!$H13="","",IF(Q35&lt;&gt;"",Q35,IF(Links!$B$9="","",Links!$B$9)))</f>
        <v>https://us06web.zoom.us/j/89027205538?pwd=OImSBiaCEAgADybEUCETlCL250EPBS.1</v>
      </c>
    </row>
    <row r="36" spans="1:21">
      <c r="A36" s="27">
        <f>'Program (UTC)'!$A14+'Program (UTC)'!$B14</f>
        <v>46324.791666666664</v>
      </c>
      <c r="B36" s="27">
        <f>A36+'Program (UTC)'!$C14/1440</f>
        <v>46324.826388888883</v>
      </c>
      <c r="C36" s="26">
        <f t="shared" si="0"/>
        <v>2026</v>
      </c>
      <c r="D36" s="27">
        <f t="shared" si="1"/>
        <v>46110.041666666664</v>
      </c>
      <c r="E36" s="27">
        <f t="shared" si="2"/>
        <v>46320.041666666664</v>
      </c>
      <c r="F36" s="26" t="b">
        <f t="shared" si="3"/>
        <v>0</v>
      </c>
      <c r="G36" s="26" t="b">
        <f t="shared" si="4"/>
        <v>0</v>
      </c>
      <c r="H36" s="27">
        <f t="shared" si="5"/>
        <v>46324.833333333328</v>
      </c>
      <c r="I36" s="27">
        <f t="shared" si="6"/>
        <v>46324.868055555547</v>
      </c>
      <c r="J36" s="26" t="str">
        <f t="shared" si="7"/>
        <v>20:00</v>
      </c>
      <c r="K36" s="26" t="str">
        <f t="shared" si="8"/>
        <v>20:50</v>
      </c>
      <c r="L36" s="26" t="str">
        <f>IF(INT(H36)&lt;&gt;INT(H35),INDEX({"Sun","Mon","Tue","Wed","Thu","Fri","Sat"},WEEKDAY(H36,1))&amp;" "&amp;TEXT(DAY(H36),"0")&amp;" "&amp;INDEX({"Jan","Feb","Mar","Apr","May","Jun","Jul","Aug","Sep","Oct","Nov","Dec"},MONTH(H36))&amp;"   ","")</f>
        <v/>
      </c>
      <c r="M36" s="26" t="str">
        <f t="shared" si="9"/>
        <v/>
      </c>
      <c r="N36" s="26" t="str">
        <f>IF('Program (UTC)'!$E14="","",IFERROR(IF(INDEX(Links!#REF!,MATCH('Program (UTC)'!$E14,Links!#REF!,0))="","",INDEX(Links!#REF!,MATCH('Program (UTC)'!$E14,Links!#REF!,0))),""))</f>
        <v/>
      </c>
      <c r="O36" s="26" t="str">
        <f>IF('Program (UTC)'!$F14="","",IFERROR(IF(INDEX(Links!#REF!,MATCH('Program (UTC)'!$F14,Links!#REF!,0))="","",INDEX(Links!#REF!,MATCH('Program (UTC)'!$F14,Links!#REF!,0))),""))</f>
        <v/>
      </c>
      <c r="P36" s="26" t="str">
        <f>IF('Program (UTC)'!$G14="","",IFERROR(IF(INDEX(Links!#REF!,MATCH('Program (UTC)'!$G14,Links!#REF!,0))="","",INDEX(Links!#REF!,MATCH('Program (UTC)'!$G14,Links!#REF!,0))),""))</f>
        <v/>
      </c>
      <c r="Q36" s="26" t="str">
        <f>IF('Program (UTC)'!$H14="","",IFERROR(IF(INDEX(Links!#REF!,MATCH('Program (UTC)'!$H14,Links!#REF!,0))="","",INDEX(Links!#REF!,MATCH('Program (UTC)'!$H14,Links!#REF!,0))),""))</f>
        <v/>
      </c>
      <c r="R36" s="26" t="str">
        <f>IF('Program (UTC)'!$E14="","",IF(N36&lt;&gt;"",N36,IF(Links!$B$6="","",Links!$B$6)))</f>
        <v/>
      </c>
      <c r="S36" s="26" t="str">
        <f>IF('Program (UTC)'!$F14="","",IF(O36&lt;&gt;"",O36,IF(Links!$B$7="","",Links!$B$7)))</f>
        <v/>
      </c>
      <c r="T36" s="26" t="str">
        <f>IF('Program (UTC)'!$G14="","",IF(P36&lt;&gt;"",P36,IF(Links!$B$8="","",Links!$B$8)))</f>
        <v/>
      </c>
      <c r="U36" s="26" t="str">
        <f>IF('Program (UTC)'!$H14="","",IF(Q36&lt;&gt;"",Q36,IF(Links!$B$9="","",Links!$B$9)))</f>
        <v/>
      </c>
    </row>
    <row r="37" spans="1:21">
      <c r="A37" s="27">
        <f>'Program (UTC)'!$A15+'Program (UTC)'!$B15</f>
        <v>46324.833333333336</v>
      </c>
      <c r="B37" s="27">
        <f>A37+'Program (UTC)'!$C15/1440</f>
        <v>46324.854166666672</v>
      </c>
      <c r="C37" s="26">
        <f t="shared" si="0"/>
        <v>2026</v>
      </c>
      <c r="D37" s="27">
        <f t="shared" si="1"/>
        <v>46110.041666666664</v>
      </c>
      <c r="E37" s="27">
        <f t="shared" si="2"/>
        <v>46320.041666666664</v>
      </c>
      <c r="F37" s="26" t="b">
        <f t="shared" si="3"/>
        <v>0</v>
      </c>
      <c r="G37" s="26" t="b">
        <f t="shared" si="4"/>
        <v>0</v>
      </c>
      <c r="H37" s="27">
        <f t="shared" si="5"/>
        <v>46324.875</v>
      </c>
      <c r="I37" s="27">
        <f t="shared" si="6"/>
        <v>46324.895833333336</v>
      </c>
      <c r="J37" s="26" t="str">
        <f t="shared" si="7"/>
        <v>21:00</v>
      </c>
      <c r="K37" s="26" t="str">
        <f t="shared" si="8"/>
        <v>21:30</v>
      </c>
      <c r="L37" s="26" t="str">
        <f>IF(INT(H37)&lt;&gt;INT(H36),INDEX({"Sun","Mon","Tue","Wed","Thu","Fri","Sat"},WEEKDAY(H37,1))&amp;" "&amp;TEXT(DAY(H37),"0")&amp;" "&amp;INDEX({"Jan","Feb","Mar","Apr","May","Jun","Jul","Aug","Sep","Oct","Nov","Dec"},MONTH(H37))&amp;"   ","")</f>
        <v/>
      </c>
      <c r="M37" s="26" t="str">
        <f t="shared" si="9"/>
        <v/>
      </c>
      <c r="N37" s="26" t="str">
        <f>IF('Program (UTC)'!$E15="","",IFERROR(IF(INDEX(Links!#REF!,MATCH('Program (UTC)'!$E15,Links!#REF!,0))="","",INDEX(Links!#REF!,MATCH('Program (UTC)'!$E15,Links!#REF!,0))),""))</f>
        <v/>
      </c>
      <c r="O37" s="26" t="str">
        <f>IF('Program (UTC)'!$F15="","",IFERROR(IF(INDEX(Links!#REF!,MATCH('Program (UTC)'!$F15,Links!#REF!,0))="","",INDEX(Links!#REF!,MATCH('Program (UTC)'!$F15,Links!#REF!,0))),""))</f>
        <v/>
      </c>
      <c r="P37" s="26" t="str">
        <f>IF('Program (UTC)'!$G15="","",IFERROR(IF(INDEX(Links!#REF!,MATCH('Program (UTC)'!$G15,Links!#REF!,0))="","",INDEX(Links!#REF!,MATCH('Program (UTC)'!$G15,Links!#REF!,0))),""))</f>
        <v/>
      </c>
      <c r="Q37" s="26" t="str">
        <f>IF('Program (UTC)'!$H15="","",IFERROR(IF(INDEX(Links!#REF!,MATCH('Program (UTC)'!$H15,Links!#REF!,0))="","",INDEX(Links!#REF!,MATCH('Program (UTC)'!$H15,Links!#REF!,0))),""))</f>
        <v/>
      </c>
      <c r="R37" s="26" t="str">
        <f>IF('Program (UTC)'!$E15="","",IF(N37&lt;&gt;"",N37,IF(Links!$B$6="","",Links!$B$6)))</f>
        <v>https://us06web.zoom.us/j/83328044957?pwd=aZ7BPnByhyz0PAbDZVePTNA8Lx0aeS.1</v>
      </c>
      <c r="S37" s="26" t="str">
        <f>IF('Program (UTC)'!$F15="","",IF(O37&lt;&gt;"",O37,IF(Links!$B$7="","",Links!$B$7)))</f>
        <v>https://us06web.zoom.us/j/83584043063?pwd=jCtglL3abPJjT8G7hkqM0bZcCens5V.1</v>
      </c>
      <c r="T37" s="26" t="str">
        <f>IF('Program (UTC)'!$G15="","",IF(P37&lt;&gt;"",P37,IF(Links!$B$8="","",Links!$B$8)))</f>
        <v>https://us06web.zoom.us/j/82664554252?pwd=3w0yR8wFzav06Rgnxo87j3FZVtcKoH.1</v>
      </c>
      <c r="U37" s="26" t="str">
        <f>IF('Program (UTC)'!$H15="","",IF(Q37&lt;&gt;"",Q37,IF(Links!$B$9="","",Links!$B$9)))</f>
        <v/>
      </c>
    </row>
    <row r="38" spans="1:21">
      <c r="A38" s="27">
        <f>'Program (UTC)'!$A16+'Program (UTC)'!$B16</f>
        <v>46324.861111111109</v>
      </c>
      <c r="B38" s="27">
        <f>A38+'Program (UTC)'!$C16/1440</f>
        <v>46324.881944444445</v>
      </c>
      <c r="C38" s="26">
        <f t="shared" si="0"/>
        <v>2026</v>
      </c>
      <c r="D38" s="27">
        <f t="shared" si="1"/>
        <v>46110.041666666664</v>
      </c>
      <c r="E38" s="27">
        <f t="shared" si="2"/>
        <v>46320.041666666664</v>
      </c>
      <c r="F38" s="26" t="b">
        <f t="shared" si="3"/>
        <v>0</v>
      </c>
      <c r="G38" s="26" t="b">
        <f t="shared" si="4"/>
        <v>0</v>
      </c>
      <c r="H38" s="27">
        <f t="shared" si="5"/>
        <v>46324.902777777774</v>
      </c>
      <c r="I38" s="27">
        <f t="shared" si="6"/>
        <v>46324.923611111109</v>
      </c>
      <c r="J38" s="26" t="str">
        <f t="shared" si="7"/>
        <v>21:40</v>
      </c>
      <c r="K38" s="26" t="str">
        <f t="shared" si="8"/>
        <v>22:10</v>
      </c>
      <c r="L38" s="26" t="str">
        <f>IF(INT(H38)&lt;&gt;INT(H37),INDEX({"Sun","Mon","Tue","Wed","Thu","Fri","Sat"},WEEKDAY(H38,1))&amp;" "&amp;TEXT(DAY(H38),"0")&amp;" "&amp;INDEX({"Jan","Feb","Mar","Apr","May","Jun","Jul","Aug","Sep","Oct","Nov","Dec"},MONTH(H38))&amp;"   ","")</f>
        <v/>
      </c>
      <c r="M38" s="26" t="str">
        <f t="shared" si="9"/>
        <v/>
      </c>
      <c r="N38" s="26" t="str">
        <f>IF('Program (UTC)'!$E16="","",IFERROR(IF(INDEX(Links!#REF!,MATCH('Program (UTC)'!$E16,Links!#REF!,0))="","",INDEX(Links!#REF!,MATCH('Program (UTC)'!$E16,Links!#REF!,0))),""))</f>
        <v/>
      </c>
      <c r="O38" s="26" t="str">
        <f>IF('Program (UTC)'!$F16="","",IFERROR(IF(INDEX(Links!#REF!,MATCH('Program (UTC)'!$F16,Links!#REF!,0))="","",INDEX(Links!#REF!,MATCH('Program (UTC)'!$F16,Links!#REF!,0))),""))</f>
        <v/>
      </c>
      <c r="P38" s="26" t="str">
        <f>IF('Program (UTC)'!$G16="","",IFERROR(IF(INDEX(Links!#REF!,MATCH('Program (UTC)'!$G16,Links!#REF!,0))="","",INDEX(Links!#REF!,MATCH('Program (UTC)'!$G16,Links!#REF!,0))),""))</f>
        <v/>
      </c>
      <c r="Q38" s="26" t="str">
        <f>IF('Program (UTC)'!$H16="","",IFERROR(IF(INDEX(Links!#REF!,MATCH('Program (UTC)'!$H16,Links!#REF!,0))="","",INDEX(Links!#REF!,MATCH('Program (UTC)'!$H16,Links!#REF!,0))),""))</f>
        <v/>
      </c>
      <c r="R38" s="26" t="str">
        <f>IF('Program (UTC)'!$E16="","",IF(N38&lt;&gt;"",N38,IF(Links!$B$6="","",Links!$B$6)))</f>
        <v>https://us06web.zoom.us/j/83328044957?pwd=aZ7BPnByhyz0PAbDZVePTNA8Lx0aeS.1</v>
      </c>
      <c r="S38" s="26" t="str">
        <f>IF('Program (UTC)'!$F16="","",IF(O38&lt;&gt;"",O38,IF(Links!$B$7="","",Links!$B$7)))</f>
        <v>https://us06web.zoom.us/j/83584043063?pwd=jCtglL3abPJjT8G7hkqM0bZcCens5V.1</v>
      </c>
      <c r="T38" s="26" t="str">
        <f>IF('Program (UTC)'!$G16="","",IF(P38&lt;&gt;"",P38,IF(Links!$B$8="","",Links!$B$8)))</f>
        <v>https://us06web.zoom.us/j/82664554252?pwd=3w0yR8wFzav06Rgnxo87j3FZVtcKoH.1</v>
      </c>
      <c r="U38" s="26" t="str">
        <f>IF('Program (UTC)'!$H16="","",IF(Q38&lt;&gt;"",Q38,IF(Links!$B$9="","",Links!$B$9)))</f>
        <v>https://us06web.zoom.us/j/89027205538?pwd=OImSBiaCEAgADybEUCETlCL250EPBS.1</v>
      </c>
    </row>
    <row r="39" spans="1:21">
      <c r="A39" s="27">
        <f>'Program (UTC)'!$A17+'Program (UTC)'!$B17</f>
        <v>46324.888888888891</v>
      </c>
      <c r="B39" s="27">
        <f>A39+'Program (UTC)'!$C17/1440</f>
        <v>46324.909722222226</v>
      </c>
      <c r="C39" s="26">
        <f t="shared" si="0"/>
        <v>2026</v>
      </c>
      <c r="D39" s="27">
        <f t="shared" si="1"/>
        <v>46110.041666666664</v>
      </c>
      <c r="E39" s="27">
        <f t="shared" si="2"/>
        <v>46320.041666666664</v>
      </c>
      <c r="F39" s="26" t="b">
        <f t="shared" si="3"/>
        <v>0</v>
      </c>
      <c r="G39" s="26" t="b">
        <f t="shared" si="4"/>
        <v>0</v>
      </c>
      <c r="H39" s="27">
        <f t="shared" si="5"/>
        <v>46324.930555555555</v>
      </c>
      <c r="I39" s="27">
        <f t="shared" si="6"/>
        <v>46324.951388888891</v>
      </c>
      <c r="J39" s="26" t="str">
        <f t="shared" si="7"/>
        <v>22:20</v>
      </c>
      <c r="K39" s="26" t="str">
        <f t="shared" si="8"/>
        <v>22:50</v>
      </c>
      <c r="L39" s="26" t="str">
        <f>IF(INT(H39)&lt;&gt;INT(H38),INDEX({"Sun","Mon","Tue","Wed","Thu","Fri","Sat"},WEEKDAY(H39,1))&amp;" "&amp;TEXT(DAY(H39),"0")&amp;" "&amp;INDEX({"Jan","Feb","Mar","Apr","May","Jun","Jul","Aug","Sep","Oct","Nov","Dec"},MONTH(H39))&amp;"   ","")</f>
        <v/>
      </c>
      <c r="M39" s="26" t="str">
        <f t="shared" si="9"/>
        <v/>
      </c>
      <c r="N39" s="26" t="str">
        <f>IF('Program (UTC)'!$E17="","",IFERROR(IF(INDEX(Links!#REF!,MATCH('Program (UTC)'!$E17,Links!#REF!,0))="","",INDEX(Links!#REF!,MATCH('Program (UTC)'!$E17,Links!#REF!,0))),""))</f>
        <v/>
      </c>
      <c r="O39" s="26" t="str">
        <f>IF('Program (UTC)'!$F17="","",IFERROR(IF(INDEX(Links!#REF!,MATCH('Program (UTC)'!$F17,Links!#REF!,0))="","",INDEX(Links!#REF!,MATCH('Program (UTC)'!$F17,Links!#REF!,0))),""))</f>
        <v/>
      </c>
      <c r="P39" s="26" t="str">
        <f>IF('Program (UTC)'!$G17="","",IFERROR(IF(INDEX(Links!#REF!,MATCH('Program (UTC)'!$G17,Links!#REF!,0))="","",INDEX(Links!#REF!,MATCH('Program (UTC)'!$G17,Links!#REF!,0))),""))</f>
        <v/>
      </c>
      <c r="Q39" s="26" t="str">
        <f>IF('Program (UTC)'!$H17="","",IFERROR(IF(INDEX(Links!#REF!,MATCH('Program (UTC)'!$H17,Links!#REF!,0))="","",INDEX(Links!#REF!,MATCH('Program (UTC)'!$H17,Links!#REF!,0))),""))</f>
        <v/>
      </c>
      <c r="R39" s="26" t="str">
        <f>IF('Program (UTC)'!$E17="","",IF(N39&lt;&gt;"",N39,IF(Links!$B$6="","",Links!$B$6)))</f>
        <v>https://us06web.zoom.us/j/83328044957?pwd=aZ7BPnByhyz0PAbDZVePTNA8Lx0aeS.1</v>
      </c>
      <c r="S39" s="26" t="str">
        <f>IF('Program (UTC)'!$F17="","",IF(O39&lt;&gt;"",O39,IF(Links!$B$7="","",Links!$B$7)))</f>
        <v>https://us06web.zoom.us/j/83584043063?pwd=jCtglL3abPJjT8G7hkqM0bZcCens5V.1</v>
      </c>
      <c r="T39" s="26" t="str">
        <f>IF('Program (UTC)'!$G17="","",IF(P39&lt;&gt;"",P39,IF(Links!$B$8="","",Links!$B$8)))</f>
        <v>https://us06web.zoom.us/j/82664554252?pwd=3w0yR8wFzav06Rgnxo87j3FZVtcKoH.1</v>
      </c>
      <c r="U39" s="26" t="str">
        <f>IF('Program (UTC)'!$H17="","",IF(Q39&lt;&gt;"",Q39,IF(Links!$B$9="","",Links!$B$9)))</f>
        <v/>
      </c>
    </row>
    <row r="40" spans="1:21">
      <c r="A40" s="27">
        <f>'Program (UTC)'!$A18+'Program (UTC)'!$B18</f>
        <v>46324.916666666664</v>
      </c>
      <c r="B40" s="27">
        <f>A40+'Program (UTC)'!$C18/1440</f>
        <v>46324.9375</v>
      </c>
      <c r="C40" s="26">
        <f t="shared" si="0"/>
        <v>2026</v>
      </c>
      <c r="D40" s="27">
        <f t="shared" si="1"/>
        <v>46110.041666666664</v>
      </c>
      <c r="E40" s="27">
        <f t="shared" si="2"/>
        <v>46320.041666666664</v>
      </c>
      <c r="F40" s="26" t="b">
        <f t="shared" si="3"/>
        <v>0</v>
      </c>
      <c r="G40" s="26" t="b">
        <f t="shared" si="4"/>
        <v>0</v>
      </c>
      <c r="H40" s="27">
        <f t="shared" si="5"/>
        <v>46324.958333333328</v>
      </c>
      <c r="I40" s="27">
        <f t="shared" si="6"/>
        <v>46324.979166666664</v>
      </c>
      <c r="J40" s="26" t="str">
        <f t="shared" si="7"/>
        <v>23:00</v>
      </c>
      <c r="K40" s="26" t="str">
        <f t="shared" si="8"/>
        <v>23:30</v>
      </c>
      <c r="L40" s="26" t="str">
        <f>IF(INT(H40)&lt;&gt;INT(H39),INDEX({"Sun","Mon","Tue","Wed","Thu","Fri","Sat"},WEEKDAY(H40,1))&amp;" "&amp;TEXT(DAY(H40),"0")&amp;" "&amp;INDEX({"Jan","Feb","Mar","Apr","May","Jun","Jul","Aug","Sep","Oct","Nov","Dec"},MONTH(H40))&amp;"   ","")</f>
        <v/>
      </c>
      <c r="M40" s="26" t="str">
        <f t="shared" si="9"/>
        <v/>
      </c>
      <c r="N40" s="26" t="str">
        <f>IF('Program (UTC)'!$E18="","",IFERROR(IF(INDEX(Links!#REF!,MATCH('Program (UTC)'!$E18,Links!#REF!,0))="","",INDEX(Links!#REF!,MATCH('Program (UTC)'!$E18,Links!#REF!,0))),""))</f>
        <v/>
      </c>
      <c r="O40" s="26" t="str">
        <f>IF('Program (UTC)'!$F18="","",IFERROR(IF(INDEX(Links!#REF!,MATCH('Program (UTC)'!$F18,Links!#REF!,0))="","",INDEX(Links!#REF!,MATCH('Program (UTC)'!$F18,Links!#REF!,0))),""))</f>
        <v/>
      </c>
      <c r="P40" s="26" t="str">
        <f>IF('Program (UTC)'!$G18="","",IFERROR(IF(INDEX(Links!#REF!,MATCH('Program (UTC)'!$G18,Links!#REF!,0))="","",INDEX(Links!#REF!,MATCH('Program (UTC)'!$G18,Links!#REF!,0))),""))</f>
        <v/>
      </c>
      <c r="Q40" s="26" t="str">
        <f>IF('Program (UTC)'!$H18="","",IFERROR(IF(INDEX(Links!#REF!,MATCH('Program (UTC)'!$H18,Links!#REF!,0))="","",INDEX(Links!#REF!,MATCH('Program (UTC)'!$H18,Links!#REF!,0))),""))</f>
        <v/>
      </c>
      <c r="R40" s="26" t="str">
        <f>IF('Program (UTC)'!$E18="","",IF(N40&lt;&gt;"",N40,IF(Links!$B$6="","",Links!$B$6)))</f>
        <v>https://us06web.zoom.us/j/83328044957?pwd=aZ7BPnByhyz0PAbDZVePTNA8Lx0aeS.1</v>
      </c>
      <c r="S40" s="26" t="str">
        <f>IF('Program (UTC)'!$F18="","",IF(O40&lt;&gt;"",O40,IF(Links!$B$7="","",Links!$B$7)))</f>
        <v>https://us06web.zoom.us/j/83584043063?pwd=jCtglL3abPJjT8G7hkqM0bZcCens5V.1</v>
      </c>
      <c r="T40" s="26" t="str">
        <f>IF('Program (UTC)'!$G18="","",IF(P40&lt;&gt;"",P40,IF(Links!$B$8="","",Links!$B$8)))</f>
        <v>https://us06web.zoom.us/j/82664554252?pwd=3w0yR8wFzav06Rgnxo87j3FZVtcKoH.1</v>
      </c>
      <c r="U40" s="26" t="str">
        <f>IF('Program (UTC)'!$H18="","",IF(Q40&lt;&gt;"",Q40,IF(Links!$B$9="","",Links!$B$9)))</f>
        <v>https://us06web.zoom.us/j/89027205538?pwd=OImSBiaCEAgADybEUCETlCL250EPBS.1</v>
      </c>
    </row>
    <row r="41" spans="1:21">
      <c r="A41" s="27">
        <f>'Program (UTC)'!$A19+'Program (UTC)'!$B19</f>
        <v>46324.9375</v>
      </c>
      <c r="B41" s="27">
        <f>A41+'Program (UTC)'!$C19/1440</f>
        <v>46324.958333333336</v>
      </c>
      <c r="C41" s="26">
        <f t="shared" si="0"/>
        <v>2026</v>
      </c>
      <c r="D41" s="27">
        <f t="shared" si="1"/>
        <v>46110.041666666664</v>
      </c>
      <c r="E41" s="27">
        <f t="shared" si="2"/>
        <v>46320.041666666664</v>
      </c>
      <c r="F41" s="26" t="b">
        <f t="shared" si="3"/>
        <v>0</v>
      </c>
      <c r="G41" s="26" t="b">
        <f t="shared" si="4"/>
        <v>0</v>
      </c>
      <c r="H41" s="27">
        <f t="shared" si="5"/>
        <v>46324.979166666664</v>
      </c>
      <c r="I41" s="27">
        <f t="shared" si="6"/>
        <v>46325</v>
      </c>
      <c r="J41" s="26" t="str">
        <f t="shared" si="7"/>
        <v>23:30</v>
      </c>
      <c r="K41" s="26" t="str">
        <f t="shared" si="8"/>
        <v>00:00</v>
      </c>
      <c r="L41" s="26" t="str">
        <f>IF(INT(H41)&lt;&gt;INT(H40),INDEX({"Sun","Mon","Tue","Wed","Thu","Fri","Sat"},WEEKDAY(H41,1))&amp;" "&amp;TEXT(DAY(H41),"0")&amp;" "&amp;INDEX({"Jan","Feb","Mar","Apr","May","Jun","Jul","Aug","Sep","Oct","Nov","Dec"},MONTH(H41))&amp;"   ","")</f>
        <v/>
      </c>
      <c r="M41" s="26" t="str">
        <f t="shared" si="9"/>
        <v/>
      </c>
      <c r="N41" s="26" t="str">
        <f>IF('Program (UTC)'!$E19="","",IFERROR(IF(INDEX(Links!#REF!,MATCH('Program (UTC)'!$E19,Links!#REF!,0))="","",INDEX(Links!#REF!,MATCH('Program (UTC)'!$E19,Links!#REF!,0))),""))</f>
        <v/>
      </c>
      <c r="O41" s="26" t="str">
        <f>IF('Program (UTC)'!$F19="","",IFERROR(IF(INDEX(Links!#REF!,MATCH('Program (UTC)'!$F19,Links!#REF!,0))="","",INDEX(Links!#REF!,MATCH('Program (UTC)'!$F19,Links!#REF!,0))),""))</f>
        <v/>
      </c>
      <c r="P41" s="26" t="str">
        <f>IF('Program (UTC)'!$G19="","",IFERROR(IF(INDEX(Links!#REF!,MATCH('Program (UTC)'!$G19,Links!#REF!,0))="","",INDEX(Links!#REF!,MATCH('Program (UTC)'!$G19,Links!#REF!,0))),""))</f>
        <v/>
      </c>
      <c r="Q41" s="26" t="str">
        <f>IF('Program (UTC)'!$H19="","",IFERROR(IF(INDEX(Links!#REF!,MATCH('Program (UTC)'!$H19,Links!#REF!,0))="","",INDEX(Links!#REF!,MATCH('Program (UTC)'!$H19,Links!#REF!,0))),""))</f>
        <v/>
      </c>
      <c r="R41" s="26" t="str">
        <f>IF('Program (UTC)'!$E19="","",IF(N41&lt;&gt;"",N41,IF(Links!$B$6="","",Links!$B$6)))</f>
        <v/>
      </c>
      <c r="S41" s="26" t="str">
        <f>IF('Program (UTC)'!$F19="","",IF(O41&lt;&gt;"",O41,IF(Links!$B$7="","",Links!$B$7)))</f>
        <v/>
      </c>
      <c r="T41" s="26" t="str">
        <f>IF('Program (UTC)'!$G19="","",IF(P41&lt;&gt;"",P41,IF(Links!$B$8="","",Links!$B$8)))</f>
        <v/>
      </c>
      <c r="U41" s="26" t="str">
        <f>IF('Program (UTC)'!$H19="","",IF(Q41&lt;&gt;"",Q41,IF(Links!$B$9="","",Links!$B$9)))</f>
        <v/>
      </c>
    </row>
    <row r="42" spans="1:21">
      <c r="A42" s="27">
        <f>'Program (UTC)'!$A20+'Program (UTC)'!$B20</f>
        <v>46324.958333333336</v>
      </c>
      <c r="B42" s="27">
        <f>A42+'Program (UTC)'!$C20/1440</f>
        <v>46324.979166666672</v>
      </c>
      <c r="C42" s="26">
        <f t="shared" si="0"/>
        <v>2026</v>
      </c>
      <c r="D42" s="27">
        <f t="shared" si="1"/>
        <v>46110.041666666664</v>
      </c>
      <c r="E42" s="27">
        <f t="shared" si="2"/>
        <v>46320.041666666664</v>
      </c>
      <c r="F42" s="26" t="b">
        <f t="shared" si="3"/>
        <v>0</v>
      </c>
      <c r="G42" s="26" t="b">
        <f t="shared" si="4"/>
        <v>0</v>
      </c>
      <c r="H42" s="27">
        <f t="shared" si="5"/>
        <v>46325</v>
      </c>
      <c r="I42" s="27">
        <f t="shared" si="6"/>
        <v>46325.020833333336</v>
      </c>
      <c r="J42" s="26" t="str">
        <f t="shared" si="7"/>
        <v>00:00</v>
      </c>
      <c r="K42" s="26" t="str">
        <f t="shared" si="8"/>
        <v>00:30</v>
      </c>
      <c r="L42" s="26" t="str">
        <f>IF(INT(H42)&lt;&gt;INT(H41),INDEX({"Sun","Mon","Tue","Wed","Thu","Fri","Sat"},WEEKDAY(H42,1))&amp;" "&amp;TEXT(DAY(H42),"0")&amp;" "&amp;INDEX({"Jan","Feb","Mar","Apr","May","Jun","Jul","Aug","Sep","Oct","Nov","Dec"},MONTH(H42))&amp;"   ","")</f>
        <v xml:space="preserve">Fri 30 Oct   </v>
      </c>
      <c r="M42" s="26" t="str">
        <f t="shared" si="9"/>
        <v/>
      </c>
      <c r="N42" s="26" t="str">
        <f>IF('Program (UTC)'!$E20="","",IFERROR(IF(INDEX(Links!#REF!,MATCH('Program (UTC)'!$E20,Links!#REF!,0))="","",INDEX(Links!#REF!,MATCH('Program (UTC)'!$E20,Links!#REF!,0))),""))</f>
        <v/>
      </c>
      <c r="O42" s="26" t="str">
        <f>IF('Program (UTC)'!$F20="","",IFERROR(IF(INDEX(Links!#REF!,MATCH('Program (UTC)'!$F20,Links!#REF!,0))="","",INDEX(Links!#REF!,MATCH('Program (UTC)'!$F20,Links!#REF!,0))),""))</f>
        <v/>
      </c>
      <c r="P42" s="26" t="str">
        <f>IF('Program (UTC)'!$G20="","",IFERROR(IF(INDEX(Links!#REF!,MATCH('Program (UTC)'!$G20,Links!#REF!,0))="","",INDEX(Links!#REF!,MATCH('Program (UTC)'!$G20,Links!#REF!,0))),""))</f>
        <v/>
      </c>
      <c r="Q42" s="26" t="str">
        <f>IF('Program (UTC)'!$H20="","",IFERROR(IF(INDEX(Links!#REF!,MATCH('Program (UTC)'!$H20,Links!#REF!,0))="","",INDEX(Links!#REF!,MATCH('Program (UTC)'!$H20,Links!#REF!,0))),""))</f>
        <v/>
      </c>
      <c r="R42" s="26" t="str">
        <f>IF('Program (UTC)'!$E20="","",IF(N42&lt;&gt;"",N42,IF(Links!$B$6="","",Links!$B$6)))</f>
        <v>https://us06web.zoom.us/j/83328044957?pwd=aZ7BPnByhyz0PAbDZVePTNA8Lx0aeS.1</v>
      </c>
      <c r="S42" s="26" t="str">
        <f>IF('Program (UTC)'!$F20="","",IF(O42&lt;&gt;"",O42,IF(Links!$B$7="","",Links!$B$7)))</f>
        <v>https://us06web.zoom.us/j/83584043063?pwd=jCtglL3abPJjT8G7hkqM0bZcCens5V.1</v>
      </c>
      <c r="T42" s="26" t="str">
        <f>IF('Program (UTC)'!$G20="","",IF(P42&lt;&gt;"",P42,IF(Links!$B$8="","",Links!$B$8)))</f>
        <v>https://us06web.zoom.us/j/82664554252?pwd=3w0yR8wFzav06Rgnxo87j3FZVtcKoH.1</v>
      </c>
      <c r="U42" s="26" t="str">
        <f>IF('Program (UTC)'!$H20="","",IF(Q42&lt;&gt;"",Q42,IF(Links!$B$9="","",Links!$B$9)))</f>
        <v/>
      </c>
    </row>
    <row r="43" spans="1:21">
      <c r="A43" s="27">
        <f>'Program (UTC)'!$A21+'Program (UTC)'!$B21</f>
        <v>46324.986111111109</v>
      </c>
      <c r="B43" s="27">
        <f>A43+'Program (UTC)'!$C21/1440</f>
        <v>46325.006944444445</v>
      </c>
      <c r="C43" s="26">
        <f t="shared" si="0"/>
        <v>2026</v>
      </c>
      <c r="D43" s="27">
        <f t="shared" si="1"/>
        <v>46110.041666666664</v>
      </c>
      <c r="E43" s="27">
        <f t="shared" si="2"/>
        <v>46320.041666666664</v>
      </c>
      <c r="F43" s="26" t="b">
        <f t="shared" si="3"/>
        <v>0</v>
      </c>
      <c r="G43" s="26" t="b">
        <f t="shared" si="4"/>
        <v>0</v>
      </c>
      <c r="H43" s="27">
        <f t="shared" si="5"/>
        <v>46325.027777777774</v>
      </c>
      <c r="I43" s="27">
        <f t="shared" si="6"/>
        <v>46325.048611111109</v>
      </c>
      <c r="J43" s="26" t="str">
        <f t="shared" si="7"/>
        <v>00:40</v>
      </c>
      <c r="K43" s="26" t="str">
        <f t="shared" si="8"/>
        <v>01:10</v>
      </c>
      <c r="L43" s="26" t="str">
        <f>IF(INT(H43)&lt;&gt;INT(H42),INDEX({"Sun","Mon","Tue","Wed","Thu","Fri","Sat"},WEEKDAY(H43,1))&amp;" "&amp;TEXT(DAY(H43),"0")&amp;" "&amp;INDEX({"Jan","Feb","Mar","Apr","May","Jun","Jul","Aug","Sep","Oct","Nov","Dec"},MONTH(H43))&amp;"   ","")</f>
        <v/>
      </c>
      <c r="M43" s="26" t="str">
        <f t="shared" si="9"/>
        <v/>
      </c>
      <c r="N43" s="26" t="str">
        <f>IF('Program (UTC)'!$E21="","",IFERROR(IF(INDEX(Links!#REF!,MATCH('Program (UTC)'!$E21,Links!#REF!,0))="","",INDEX(Links!#REF!,MATCH('Program (UTC)'!$E21,Links!#REF!,0))),""))</f>
        <v/>
      </c>
      <c r="O43" s="26" t="str">
        <f>IF('Program (UTC)'!$F21="","",IFERROR(IF(INDEX(Links!#REF!,MATCH('Program (UTC)'!$F21,Links!#REF!,0))="","",INDEX(Links!#REF!,MATCH('Program (UTC)'!$F21,Links!#REF!,0))),""))</f>
        <v/>
      </c>
      <c r="P43" s="26" t="str">
        <f>IF('Program (UTC)'!$G21="","",IFERROR(IF(INDEX(Links!#REF!,MATCH('Program (UTC)'!$G21,Links!#REF!,0))="","",INDEX(Links!#REF!,MATCH('Program (UTC)'!$G21,Links!#REF!,0))),""))</f>
        <v/>
      </c>
      <c r="Q43" s="26" t="str">
        <f>IF('Program (UTC)'!$H21="","",IFERROR(IF(INDEX(Links!#REF!,MATCH('Program (UTC)'!$H21,Links!#REF!,0))="","",INDEX(Links!#REF!,MATCH('Program (UTC)'!$H21,Links!#REF!,0))),""))</f>
        <v/>
      </c>
      <c r="R43" s="26" t="str">
        <f>IF('Program (UTC)'!$E21="","",IF(N43&lt;&gt;"",N43,IF(Links!$B$6="","",Links!$B$6)))</f>
        <v>https://us06web.zoom.us/j/83328044957?pwd=aZ7BPnByhyz0PAbDZVePTNA8Lx0aeS.1</v>
      </c>
      <c r="S43" s="26" t="str">
        <f>IF('Program (UTC)'!$F21="","",IF(O43&lt;&gt;"",O43,IF(Links!$B$7="","",Links!$B$7)))</f>
        <v>https://us06web.zoom.us/j/83584043063?pwd=jCtglL3abPJjT8G7hkqM0bZcCens5V.1</v>
      </c>
      <c r="T43" s="26" t="str">
        <f>IF('Program (UTC)'!$G21="","",IF(P43&lt;&gt;"",P43,IF(Links!$B$8="","",Links!$B$8)))</f>
        <v>https://us06web.zoom.us/j/82664554252?pwd=3w0yR8wFzav06Rgnxo87j3FZVtcKoH.1</v>
      </c>
      <c r="U43" s="26" t="str">
        <f>IF('Program (UTC)'!$H21="","",IF(Q43&lt;&gt;"",Q43,IF(Links!$B$9="","",Links!$B$9)))</f>
        <v>https://us06web.zoom.us/j/89027205538?pwd=OImSBiaCEAgADybEUCETlCL250EPBS.1</v>
      </c>
    </row>
    <row r="44" spans="1:21">
      <c r="A44" s="27">
        <f>'Program (UTC)'!$A22+'Program (UTC)'!$B22</f>
        <v>46325.013888888891</v>
      </c>
      <c r="B44" s="27">
        <f>A44+'Program (UTC)'!$C22/1440</f>
        <v>46325.034722222226</v>
      </c>
      <c r="C44" s="26">
        <f t="shared" si="0"/>
        <v>2026</v>
      </c>
      <c r="D44" s="27">
        <f t="shared" si="1"/>
        <v>46110.041666666664</v>
      </c>
      <c r="E44" s="27">
        <f t="shared" si="2"/>
        <v>46320.041666666664</v>
      </c>
      <c r="F44" s="26" t="b">
        <f t="shared" si="3"/>
        <v>0</v>
      </c>
      <c r="G44" s="26" t="b">
        <f t="shared" si="4"/>
        <v>0</v>
      </c>
      <c r="H44" s="27">
        <f t="shared" si="5"/>
        <v>46325.055555555555</v>
      </c>
      <c r="I44" s="27">
        <f t="shared" si="6"/>
        <v>46325.076388888891</v>
      </c>
      <c r="J44" s="26" t="str">
        <f t="shared" si="7"/>
        <v>01:20</v>
      </c>
      <c r="K44" s="26" t="str">
        <f t="shared" si="8"/>
        <v>01:50</v>
      </c>
      <c r="L44" s="26" t="str">
        <f>IF(INT(H44)&lt;&gt;INT(H43),INDEX({"Sun","Mon","Tue","Wed","Thu","Fri","Sat"},WEEKDAY(H44,1))&amp;" "&amp;TEXT(DAY(H44),"0")&amp;" "&amp;INDEX({"Jan","Feb","Mar","Apr","May","Jun","Jul","Aug","Sep","Oct","Nov","Dec"},MONTH(H44))&amp;"   ","")</f>
        <v/>
      </c>
      <c r="M44" s="26" t="str">
        <f t="shared" si="9"/>
        <v/>
      </c>
      <c r="N44" s="26" t="str">
        <f>IF('Program (UTC)'!$E22="","",IFERROR(IF(INDEX(Links!#REF!,MATCH('Program (UTC)'!$E22,Links!#REF!,0))="","",INDEX(Links!#REF!,MATCH('Program (UTC)'!$E22,Links!#REF!,0))),""))</f>
        <v/>
      </c>
      <c r="O44" s="26" t="str">
        <f>IF('Program (UTC)'!$F22="","",IFERROR(IF(INDEX(Links!#REF!,MATCH('Program (UTC)'!$F22,Links!#REF!,0))="","",INDEX(Links!#REF!,MATCH('Program (UTC)'!$F22,Links!#REF!,0))),""))</f>
        <v/>
      </c>
      <c r="P44" s="26" t="str">
        <f>IF('Program (UTC)'!$G22="","",IFERROR(IF(INDEX(Links!#REF!,MATCH('Program (UTC)'!$G22,Links!#REF!,0))="","",INDEX(Links!#REF!,MATCH('Program (UTC)'!$G22,Links!#REF!,0))),""))</f>
        <v/>
      </c>
      <c r="Q44" s="26" t="str">
        <f>IF('Program (UTC)'!$H22="","",IFERROR(IF(INDEX(Links!#REF!,MATCH('Program (UTC)'!$H22,Links!#REF!,0))="","",INDEX(Links!#REF!,MATCH('Program (UTC)'!$H22,Links!#REF!,0))),""))</f>
        <v/>
      </c>
      <c r="R44" s="26" t="str">
        <f>IF('Program (UTC)'!$E22="","",IF(N44&lt;&gt;"",N44,IF(Links!$B$6="","",Links!$B$6)))</f>
        <v>https://us06web.zoom.us/j/83328044957?pwd=aZ7BPnByhyz0PAbDZVePTNA8Lx0aeS.1</v>
      </c>
      <c r="S44" s="26" t="str">
        <f>IF('Program (UTC)'!$F22="","",IF(O44&lt;&gt;"",O44,IF(Links!$B$7="","",Links!$B$7)))</f>
        <v>https://us06web.zoom.us/j/83584043063?pwd=jCtglL3abPJjT8G7hkqM0bZcCens5V.1</v>
      </c>
      <c r="T44" s="26" t="str">
        <f>IF('Program (UTC)'!$G22="","",IF(P44&lt;&gt;"",P44,IF(Links!$B$8="","",Links!$B$8)))</f>
        <v>https://us06web.zoom.us/j/82664554252?pwd=3w0yR8wFzav06Rgnxo87j3FZVtcKoH.1</v>
      </c>
      <c r="U44" s="26" t="str">
        <f>IF('Program (UTC)'!$H22="","",IF(Q44&lt;&gt;"",Q44,IF(Links!$B$9="","",Links!$B$9)))</f>
        <v/>
      </c>
    </row>
    <row r="45" spans="1:21">
      <c r="A45" s="27">
        <f>'Program (UTC)'!$A23+'Program (UTC)'!$B23</f>
        <v>46325.041666666664</v>
      </c>
      <c r="B45" s="27">
        <f>A45+'Program (UTC)'!$C23/1440</f>
        <v>46325.076388888883</v>
      </c>
      <c r="C45" s="26">
        <f t="shared" si="0"/>
        <v>2026</v>
      </c>
      <c r="D45" s="27">
        <f t="shared" si="1"/>
        <v>46110.041666666664</v>
      </c>
      <c r="E45" s="27">
        <f t="shared" si="2"/>
        <v>46320.041666666664</v>
      </c>
      <c r="F45" s="26" t="b">
        <f t="shared" si="3"/>
        <v>0</v>
      </c>
      <c r="G45" s="26" t="b">
        <f t="shared" si="4"/>
        <v>0</v>
      </c>
      <c r="H45" s="27">
        <f t="shared" si="5"/>
        <v>46325.083333333328</v>
      </c>
      <c r="I45" s="27">
        <f t="shared" si="6"/>
        <v>46325.118055555547</v>
      </c>
      <c r="J45" s="26" t="str">
        <f t="shared" si="7"/>
        <v>02:00</v>
      </c>
      <c r="K45" s="26" t="str">
        <f t="shared" si="8"/>
        <v>02:50</v>
      </c>
      <c r="L45" s="26" t="str">
        <f>IF(INT(H45)&lt;&gt;INT(H44),INDEX({"Sun","Mon","Tue","Wed","Thu","Fri","Sat"},WEEKDAY(H45,1))&amp;" "&amp;TEXT(DAY(H45),"0")&amp;" "&amp;INDEX({"Jan","Feb","Mar","Apr","May","Jun","Jul","Aug","Sep","Oct","Nov","Dec"},MONTH(H45))&amp;"   ","")</f>
        <v/>
      </c>
      <c r="M45" s="26" t="str">
        <f t="shared" si="9"/>
        <v/>
      </c>
      <c r="N45" s="26" t="str">
        <f>IF('Program (UTC)'!$E23="","",IFERROR(IF(INDEX(Links!#REF!,MATCH('Program (UTC)'!$E23,Links!#REF!,0))="","",INDEX(Links!#REF!,MATCH('Program (UTC)'!$E23,Links!#REF!,0))),""))</f>
        <v/>
      </c>
      <c r="O45" s="26" t="str">
        <f>IF('Program (UTC)'!$F23="","",IFERROR(IF(INDEX(Links!#REF!,MATCH('Program (UTC)'!$F23,Links!#REF!,0))="","",INDEX(Links!#REF!,MATCH('Program (UTC)'!$F23,Links!#REF!,0))),""))</f>
        <v/>
      </c>
      <c r="P45" s="26" t="str">
        <f>IF('Program (UTC)'!$G23="","",IFERROR(IF(INDEX(Links!#REF!,MATCH('Program (UTC)'!$G23,Links!#REF!,0))="","",INDEX(Links!#REF!,MATCH('Program (UTC)'!$G23,Links!#REF!,0))),""))</f>
        <v/>
      </c>
      <c r="Q45" s="26" t="str">
        <f>IF('Program (UTC)'!$H23="","",IFERROR(IF(INDEX(Links!#REF!,MATCH('Program (UTC)'!$H23,Links!#REF!,0))="","",INDEX(Links!#REF!,MATCH('Program (UTC)'!$H23,Links!#REF!,0))),""))</f>
        <v/>
      </c>
      <c r="R45" s="26" t="str">
        <f>IF('Program (UTC)'!$E23="","",IF(N45&lt;&gt;"",N45,IF(Links!$B$6="","",Links!$B$6)))</f>
        <v/>
      </c>
      <c r="S45" s="26" t="str">
        <f>IF('Program (UTC)'!$F23="","",IF(O45&lt;&gt;"",O45,IF(Links!$B$7="","",Links!$B$7)))</f>
        <v/>
      </c>
      <c r="T45" s="26" t="str">
        <f>IF('Program (UTC)'!$G23="","",IF(P45&lt;&gt;"",P45,IF(Links!$B$8="","",Links!$B$8)))</f>
        <v/>
      </c>
      <c r="U45" s="26" t="str">
        <f>IF('Program (UTC)'!$H23="","",IF(Q45&lt;&gt;"",Q45,IF(Links!$B$9="","",Links!$B$9)))</f>
        <v/>
      </c>
    </row>
    <row r="46" spans="1:21">
      <c r="A46" s="27">
        <f>'Program (UTC)'!$A24+'Program (UTC)'!$B24</f>
        <v>46325.083333333336</v>
      </c>
      <c r="B46" s="27">
        <f>A46+'Program (UTC)'!$C24/1440</f>
        <v>46325.104166666672</v>
      </c>
      <c r="C46" s="26">
        <f t="shared" si="0"/>
        <v>2026</v>
      </c>
      <c r="D46" s="27">
        <f t="shared" si="1"/>
        <v>46110.041666666664</v>
      </c>
      <c r="E46" s="27">
        <f t="shared" si="2"/>
        <v>46320.041666666664</v>
      </c>
      <c r="F46" s="26" t="b">
        <f t="shared" si="3"/>
        <v>0</v>
      </c>
      <c r="G46" s="26" t="b">
        <f t="shared" si="4"/>
        <v>0</v>
      </c>
      <c r="H46" s="27">
        <f t="shared" si="5"/>
        <v>46325.125</v>
      </c>
      <c r="I46" s="27">
        <f t="shared" si="6"/>
        <v>46325.145833333336</v>
      </c>
      <c r="J46" s="26" t="str">
        <f t="shared" si="7"/>
        <v>03:00</v>
      </c>
      <c r="K46" s="26" t="str">
        <f t="shared" si="8"/>
        <v>03:30</v>
      </c>
      <c r="L46" s="26" t="str">
        <f>IF(INT(H46)&lt;&gt;INT(H45),INDEX({"Sun","Mon","Tue","Wed","Thu","Fri","Sat"},WEEKDAY(H46,1))&amp;" "&amp;TEXT(DAY(H46),"0")&amp;" "&amp;INDEX({"Jan","Feb","Mar","Apr","May","Jun","Jul","Aug","Sep","Oct","Nov","Dec"},MONTH(H46))&amp;"   ","")</f>
        <v/>
      </c>
      <c r="M46" s="26" t="str">
        <f t="shared" si="9"/>
        <v/>
      </c>
      <c r="N46" s="26" t="str">
        <f>IF('Program (UTC)'!$E24="","",IFERROR(IF(INDEX(Links!#REF!,MATCH('Program (UTC)'!$E24,Links!#REF!,0))="","",INDEX(Links!#REF!,MATCH('Program (UTC)'!$E24,Links!#REF!,0))),""))</f>
        <v/>
      </c>
      <c r="O46" s="26" t="str">
        <f>IF('Program (UTC)'!$F24="","",IFERROR(IF(INDEX(Links!#REF!,MATCH('Program (UTC)'!$F24,Links!#REF!,0))="","",INDEX(Links!#REF!,MATCH('Program (UTC)'!$F24,Links!#REF!,0))),""))</f>
        <v/>
      </c>
      <c r="P46" s="26" t="str">
        <f>IF('Program (UTC)'!$G24="","",IFERROR(IF(INDEX(Links!#REF!,MATCH('Program (UTC)'!$G24,Links!#REF!,0))="","",INDEX(Links!#REF!,MATCH('Program (UTC)'!$G24,Links!#REF!,0))),""))</f>
        <v/>
      </c>
      <c r="Q46" s="26" t="str">
        <f>IF('Program (UTC)'!$H24="","",IFERROR(IF(INDEX(Links!#REF!,MATCH('Program (UTC)'!$H24,Links!#REF!,0))="","",INDEX(Links!#REF!,MATCH('Program (UTC)'!$H24,Links!#REF!,0))),""))</f>
        <v/>
      </c>
      <c r="R46" s="26" t="str">
        <f>IF('Program (UTC)'!$E24="","",IF(N46&lt;&gt;"",N46,IF(Links!$B$6="","",Links!$B$6)))</f>
        <v>https://us06web.zoom.us/j/83328044957?pwd=aZ7BPnByhyz0PAbDZVePTNA8Lx0aeS.1</v>
      </c>
      <c r="S46" s="26" t="str">
        <f>IF('Program (UTC)'!$F24="","",IF(O46&lt;&gt;"",O46,IF(Links!$B$7="","",Links!$B$7)))</f>
        <v>https://us06web.zoom.us/j/83584043063?pwd=jCtglL3abPJjT8G7hkqM0bZcCens5V.1</v>
      </c>
      <c r="T46" s="26" t="str">
        <f>IF('Program (UTC)'!$G24="","",IF(P46&lt;&gt;"",P46,IF(Links!$B$8="","",Links!$B$8)))</f>
        <v>https://us06web.zoom.us/j/82664554252?pwd=3w0yR8wFzav06Rgnxo87j3FZVtcKoH.1</v>
      </c>
      <c r="U46" s="26" t="str">
        <f>IF('Program (UTC)'!$H24="","",IF(Q46&lt;&gt;"",Q46,IF(Links!$B$9="","",Links!$B$9)))</f>
        <v/>
      </c>
    </row>
    <row r="47" spans="1:21">
      <c r="A47" s="27">
        <f>'Program (UTC)'!$A25+'Program (UTC)'!$B25</f>
        <v>46325.111111111109</v>
      </c>
      <c r="B47" s="27">
        <f>A47+'Program (UTC)'!$C25/1440</f>
        <v>46325.131944444445</v>
      </c>
      <c r="C47" s="26">
        <f t="shared" si="0"/>
        <v>2026</v>
      </c>
      <c r="D47" s="27">
        <f t="shared" si="1"/>
        <v>46110.041666666664</v>
      </c>
      <c r="E47" s="27">
        <f t="shared" si="2"/>
        <v>46320.041666666664</v>
      </c>
      <c r="F47" s="26" t="b">
        <f t="shared" si="3"/>
        <v>0</v>
      </c>
      <c r="G47" s="26" t="b">
        <f t="shared" si="4"/>
        <v>0</v>
      </c>
      <c r="H47" s="27">
        <f t="shared" si="5"/>
        <v>46325.152777777774</v>
      </c>
      <c r="I47" s="27">
        <f t="shared" si="6"/>
        <v>46325.173611111109</v>
      </c>
      <c r="J47" s="26" t="str">
        <f t="shared" si="7"/>
        <v>03:40</v>
      </c>
      <c r="K47" s="26" t="str">
        <f t="shared" si="8"/>
        <v>04:10</v>
      </c>
      <c r="L47" s="26" t="str">
        <f>IF(INT(H47)&lt;&gt;INT(H46),INDEX({"Sun","Mon","Tue","Wed","Thu","Fri","Sat"},WEEKDAY(H47,1))&amp;" "&amp;TEXT(DAY(H47),"0")&amp;" "&amp;INDEX({"Jan","Feb","Mar","Apr","May","Jun","Jul","Aug","Sep","Oct","Nov","Dec"},MONTH(H47))&amp;"   ","")</f>
        <v/>
      </c>
      <c r="M47" s="26" t="str">
        <f t="shared" si="9"/>
        <v/>
      </c>
      <c r="N47" s="26" t="str">
        <f>IF('Program (UTC)'!$E25="","",IFERROR(IF(INDEX(Links!#REF!,MATCH('Program (UTC)'!$E25,Links!#REF!,0))="","",INDEX(Links!#REF!,MATCH('Program (UTC)'!$E25,Links!#REF!,0))),""))</f>
        <v/>
      </c>
      <c r="O47" s="26" t="str">
        <f>IF('Program (UTC)'!$F25="","",IFERROR(IF(INDEX(Links!#REF!,MATCH('Program (UTC)'!$F25,Links!#REF!,0))="","",INDEX(Links!#REF!,MATCH('Program (UTC)'!$F25,Links!#REF!,0))),""))</f>
        <v/>
      </c>
      <c r="P47" s="26" t="str">
        <f>IF('Program (UTC)'!$G25="","",IFERROR(IF(INDEX(Links!#REF!,MATCH('Program (UTC)'!$G25,Links!#REF!,0))="","",INDEX(Links!#REF!,MATCH('Program (UTC)'!$G25,Links!#REF!,0))),""))</f>
        <v/>
      </c>
      <c r="Q47" s="26" t="str">
        <f>IF('Program (UTC)'!$H25="","",IFERROR(IF(INDEX(Links!#REF!,MATCH('Program (UTC)'!$H25,Links!#REF!,0))="","",INDEX(Links!#REF!,MATCH('Program (UTC)'!$H25,Links!#REF!,0))),""))</f>
        <v/>
      </c>
      <c r="R47" s="26" t="str">
        <f>IF('Program (UTC)'!$E25="","",IF(N47&lt;&gt;"",N47,IF(Links!$B$6="","",Links!$B$6)))</f>
        <v>https://us06web.zoom.us/j/83328044957?pwd=aZ7BPnByhyz0PAbDZVePTNA8Lx0aeS.1</v>
      </c>
      <c r="S47" s="26" t="str">
        <f>IF('Program (UTC)'!$F25="","",IF(O47&lt;&gt;"",O47,IF(Links!$B$7="","",Links!$B$7)))</f>
        <v>https://us06web.zoom.us/j/83584043063?pwd=jCtglL3abPJjT8G7hkqM0bZcCens5V.1</v>
      </c>
      <c r="T47" s="26" t="str">
        <f>IF('Program (UTC)'!$G25="","",IF(P47&lt;&gt;"",P47,IF(Links!$B$8="","",Links!$B$8)))</f>
        <v>https://us06web.zoom.us/j/82664554252?pwd=3w0yR8wFzav06Rgnxo87j3FZVtcKoH.1</v>
      </c>
      <c r="U47" s="26" t="str">
        <f>IF('Program (UTC)'!$H25="","",IF(Q47&lt;&gt;"",Q47,IF(Links!$B$9="","",Links!$B$9)))</f>
        <v>https://us06web.zoom.us/j/89027205538?pwd=OImSBiaCEAgADybEUCETlCL250EPBS.1</v>
      </c>
    </row>
    <row r="48" spans="1:21">
      <c r="A48" s="27">
        <f>'Program (UTC)'!$A26+'Program (UTC)'!$B26</f>
        <v>46325.138888888891</v>
      </c>
      <c r="B48" s="27">
        <f>A48+'Program (UTC)'!$C26/1440</f>
        <v>46325.159722222226</v>
      </c>
      <c r="C48" s="26">
        <f t="shared" si="0"/>
        <v>2026</v>
      </c>
      <c r="D48" s="27">
        <f t="shared" si="1"/>
        <v>46110.041666666664</v>
      </c>
      <c r="E48" s="27">
        <f t="shared" si="2"/>
        <v>46320.041666666664</v>
      </c>
      <c r="F48" s="26" t="b">
        <f t="shared" si="3"/>
        <v>0</v>
      </c>
      <c r="G48" s="26" t="b">
        <f t="shared" si="4"/>
        <v>0</v>
      </c>
      <c r="H48" s="27">
        <f t="shared" si="5"/>
        <v>46325.180555555555</v>
      </c>
      <c r="I48" s="27">
        <f t="shared" si="6"/>
        <v>46325.201388888891</v>
      </c>
      <c r="J48" s="26" t="str">
        <f t="shared" si="7"/>
        <v>04:20</v>
      </c>
      <c r="K48" s="26" t="str">
        <f t="shared" si="8"/>
        <v>04:50</v>
      </c>
      <c r="L48" s="26" t="str">
        <f>IF(INT(H48)&lt;&gt;INT(H47),INDEX({"Sun","Mon","Tue","Wed","Thu","Fri","Sat"},WEEKDAY(H48,1))&amp;" "&amp;TEXT(DAY(H48),"0")&amp;" "&amp;INDEX({"Jan","Feb","Mar","Apr","May","Jun","Jul","Aug","Sep","Oct","Nov","Dec"},MONTH(H48))&amp;"   ","")</f>
        <v/>
      </c>
      <c r="M48" s="26" t="str">
        <f t="shared" si="9"/>
        <v/>
      </c>
      <c r="N48" s="26" t="str">
        <f>IF('Program (UTC)'!$E26="","",IFERROR(IF(INDEX(Links!#REF!,MATCH('Program (UTC)'!$E26,Links!#REF!,0))="","",INDEX(Links!#REF!,MATCH('Program (UTC)'!$E26,Links!#REF!,0))),""))</f>
        <v/>
      </c>
      <c r="O48" s="26" t="str">
        <f>IF('Program (UTC)'!$F26="","",IFERROR(IF(INDEX(Links!#REF!,MATCH('Program (UTC)'!$F26,Links!#REF!,0))="","",INDEX(Links!#REF!,MATCH('Program (UTC)'!$F26,Links!#REF!,0))),""))</f>
        <v/>
      </c>
      <c r="P48" s="26" t="str">
        <f>IF('Program (UTC)'!$G26="","",IFERROR(IF(INDEX(Links!#REF!,MATCH('Program (UTC)'!$G26,Links!#REF!,0))="","",INDEX(Links!#REF!,MATCH('Program (UTC)'!$G26,Links!#REF!,0))),""))</f>
        <v/>
      </c>
      <c r="Q48" s="26" t="str">
        <f>IF('Program (UTC)'!$H26="","",IFERROR(IF(INDEX(Links!#REF!,MATCH('Program (UTC)'!$H26,Links!#REF!,0))="","",INDEX(Links!#REF!,MATCH('Program (UTC)'!$H26,Links!#REF!,0))),""))</f>
        <v/>
      </c>
      <c r="R48" s="26" t="str">
        <f>IF('Program (UTC)'!$E26="","",IF(N48&lt;&gt;"",N48,IF(Links!$B$6="","",Links!$B$6)))</f>
        <v>https://us06web.zoom.us/j/83328044957?pwd=aZ7BPnByhyz0PAbDZVePTNA8Lx0aeS.1</v>
      </c>
      <c r="S48" s="26" t="str">
        <f>IF('Program (UTC)'!$F26="","",IF(O48&lt;&gt;"",O48,IF(Links!$B$7="","",Links!$B$7)))</f>
        <v>https://us06web.zoom.us/j/83584043063?pwd=jCtglL3abPJjT8G7hkqM0bZcCens5V.1</v>
      </c>
      <c r="T48" s="26" t="str">
        <f>IF('Program (UTC)'!$G26="","",IF(P48&lt;&gt;"",P48,IF(Links!$B$8="","",Links!$B$8)))</f>
        <v>https://us06web.zoom.us/j/82664554252?pwd=3w0yR8wFzav06Rgnxo87j3FZVtcKoH.1</v>
      </c>
      <c r="U48" s="26" t="str">
        <f>IF('Program (UTC)'!$H26="","",IF(Q48&lt;&gt;"",Q48,IF(Links!$B$9="","",Links!$B$9)))</f>
        <v/>
      </c>
    </row>
    <row r="49" spans="1:21">
      <c r="A49" s="27">
        <f>'Program (UTC)'!$A27+'Program (UTC)'!$B27</f>
        <v>46325.166666666664</v>
      </c>
      <c r="B49" s="27">
        <f>A49+'Program (UTC)'!$C27/1440</f>
        <v>46325.1875</v>
      </c>
      <c r="C49" s="26">
        <f t="shared" si="0"/>
        <v>2026</v>
      </c>
      <c r="D49" s="27">
        <f t="shared" si="1"/>
        <v>46110.041666666664</v>
      </c>
      <c r="E49" s="27">
        <f t="shared" si="2"/>
        <v>46320.041666666664</v>
      </c>
      <c r="F49" s="26" t="b">
        <f t="shared" si="3"/>
        <v>0</v>
      </c>
      <c r="G49" s="26" t="b">
        <f t="shared" si="4"/>
        <v>0</v>
      </c>
      <c r="H49" s="27">
        <f t="shared" si="5"/>
        <v>46325.208333333328</v>
      </c>
      <c r="I49" s="27">
        <f t="shared" si="6"/>
        <v>46325.229166666664</v>
      </c>
      <c r="J49" s="26" t="str">
        <f t="shared" si="7"/>
        <v>05:00</v>
      </c>
      <c r="K49" s="26" t="str">
        <f t="shared" si="8"/>
        <v>05:30</v>
      </c>
      <c r="L49" s="26" t="str">
        <f>IF(INT(H49)&lt;&gt;INT(H48),INDEX({"Sun","Mon","Tue","Wed","Thu","Fri","Sat"},WEEKDAY(H49,1))&amp;" "&amp;TEXT(DAY(H49),"0")&amp;" "&amp;INDEX({"Jan","Feb","Mar","Apr","May","Jun","Jul","Aug","Sep","Oct","Nov","Dec"},MONTH(H49))&amp;"   ","")</f>
        <v/>
      </c>
      <c r="M49" s="26" t="str">
        <f t="shared" si="9"/>
        <v/>
      </c>
      <c r="N49" s="26" t="str">
        <f>IF('Program (UTC)'!$E27="","",IFERROR(IF(INDEX(Links!#REF!,MATCH('Program (UTC)'!$E27,Links!#REF!,0))="","",INDEX(Links!#REF!,MATCH('Program (UTC)'!$E27,Links!#REF!,0))),""))</f>
        <v/>
      </c>
      <c r="O49" s="26" t="str">
        <f>IF('Program (UTC)'!$F27="","",IFERROR(IF(INDEX(Links!#REF!,MATCH('Program (UTC)'!$F27,Links!#REF!,0))="","",INDEX(Links!#REF!,MATCH('Program (UTC)'!$F27,Links!#REF!,0))),""))</f>
        <v/>
      </c>
      <c r="P49" s="26" t="str">
        <f>IF('Program (UTC)'!$G27="","",IFERROR(IF(INDEX(Links!#REF!,MATCH('Program (UTC)'!$G27,Links!#REF!,0))="","",INDEX(Links!#REF!,MATCH('Program (UTC)'!$G27,Links!#REF!,0))),""))</f>
        <v/>
      </c>
      <c r="Q49" s="26" t="str">
        <f>IF('Program (UTC)'!$H27="","",IFERROR(IF(INDEX(Links!#REF!,MATCH('Program (UTC)'!$H27,Links!#REF!,0))="","",INDEX(Links!#REF!,MATCH('Program (UTC)'!$H27,Links!#REF!,0))),""))</f>
        <v/>
      </c>
      <c r="R49" s="26" t="str">
        <f>IF('Program (UTC)'!$E27="","",IF(N49&lt;&gt;"",N49,IF(Links!$B$6="","",Links!$B$6)))</f>
        <v>https://us06web.zoom.us/j/83328044957?pwd=aZ7BPnByhyz0PAbDZVePTNA8Lx0aeS.1</v>
      </c>
      <c r="S49" s="26" t="str">
        <f>IF('Program (UTC)'!$F27="","",IF(O49&lt;&gt;"",O49,IF(Links!$B$7="","",Links!$B$7)))</f>
        <v>https://us06web.zoom.us/j/83584043063?pwd=jCtglL3abPJjT8G7hkqM0bZcCens5V.1</v>
      </c>
      <c r="T49" s="26" t="str">
        <f>IF('Program (UTC)'!$G27="","",IF(P49&lt;&gt;"",P49,IF(Links!$B$8="","",Links!$B$8)))</f>
        <v>https://us06web.zoom.us/j/82664554252?pwd=3w0yR8wFzav06Rgnxo87j3FZVtcKoH.1</v>
      </c>
      <c r="U49" s="26" t="str">
        <f>IF('Program (UTC)'!$H27="","",IF(Q49&lt;&gt;"",Q49,IF(Links!$B$9="","",Links!$B$9)))</f>
        <v>https://us06web.zoom.us/j/89027205538?pwd=OImSBiaCEAgADybEUCETlCL250EPBS.1</v>
      </c>
    </row>
    <row r="50" spans="1:21">
      <c r="A50" s="27">
        <f>'Program (UTC)'!$A28+'Program (UTC)'!$B28</f>
        <v>46325.1875</v>
      </c>
      <c r="B50" s="27">
        <f>A50+'Program (UTC)'!$C28/1440</f>
        <v>46325.208333333336</v>
      </c>
      <c r="C50" s="26">
        <f t="shared" si="0"/>
        <v>2026</v>
      </c>
      <c r="D50" s="27">
        <f t="shared" si="1"/>
        <v>46110.041666666664</v>
      </c>
      <c r="E50" s="27">
        <f t="shared" si="2"/>
        <v>46320.041666666664</v>
      </c>
      <c r="F50" s="26" t="b">
        <f t="shared" si="3"/>
        <v>0</v>
      </c>
      <c r="G50" s="26" t="b">
        <f t="shared" si="4"/>
        <v>0</v>
      </c>
      <c r="H50" s="27">
        <f t="shared" si="5"/>
        <v>46325.229166666664</v>
      </c>
      <c r="I50" s="27">
        <f t="shared" si="6"/>
        <v>46325.25</v>
      </c>
      <c r="J50" s="26" t="str">
        <f t="shared" si="7"/>
        <v>05:30</v>
      </c>
      <c r="K50" s="26" t="str">
        <f t="shared" si="8"/>
        <v>06:00</v>
      </c>
      <c r="L50" s="26" t="str">
        <f>IF(INT(H50)&lt;&gt;INT(H49),INDEX({"Sun","Mon","Tue","Wed","Thu","Fri","Sat"},WEEKDAY(H50,1))&amp;" "&amp;TEXT(DAY(H50),"0")&amp;" "&amp;INDEX({"Jan","Feb","Mar","Apr","May","Jun","Jul","Aug","Sep","Oct","Nov","Dec"},MONTH(H50))&amp;"   ","")</f>
        <v/>
      </c>
      <c r="M50" s="26" t="str">
        <f t="shared" si="9"/>
        <v/>
      </c>
      <c r="N50" s="26" t="str">
        <f>IF('Program (UTC)'!$E28="","",IFERROR(IF(INDEX(Links!#REF!,MATCH('Program (UTC)'!$E28,Links!#REF!,0))="","",INDEX(Links!#REF!,MATCH('Program (UTC)'!$E28,Links!#REF!,0))),""))</f>
        <v/>
      </c>
      <c r="O50" s="26" t="str">
        <f>IF('Program (UTC)'!$F28="","",IFERROR(IF(INDEX(Links!#REF!,MATCH('Program (UTC)'!$F28,Links!#REF!,0))="","",INDEX(Links!#REF!,MATCH('Program (UTC)'!$F28,Links!#REF!,0))),""))</f>
        <v/>
      </c>
      <c r="P50" s="26" t="str">
        <f>IF('Program (UTC)'!$G28="","",IFERROR(IF(INDEX(Links!#REF!,MATCH('Program (UTC)'!$G28,Links!#REF!,0))="","",INDEX(Links!#REF!,MATCH('Program (UTC)'!$G28,Links!#REF!,0))),""))</f>
        <v/>
      </c>
      <c r="Q50" s="26" t="str">
        <f>IF('Program (UTC)'!$H28="","",IFERROR(IF(INDEX(Links!#REF!,MATCH('Program (UTC)'!$H28,Links!#REF!,0))="","",INDEX(Links!#REF!,MATCH('Program (UTC)'!$H28,Links!#REF!,0))),""))</f>
        <v/>
      </c>
      <c r="R50" s="26" t="str">
        <f>IF('Program (UTC)'!$E28="","",IF(N50&lt;&gt;"",N50,IF(Links!$B$6="","",Links!$B$6)))</f>
        <v/>
      </c>
      <c r="S50" s="26" t="str">
        <f>IF('Program (UTC)'!$F28="","",IF(O50&lt;&gt;"",O50,IF(Links!$B$7="","",Links!$B$7)))</f>
        <v/>
      </c>
      <c r="T50" s="26" t="str">
        <f>IF('Program (UTC)'!$G28="","",IF(P50&lt;&gt;"",P50,IF(Links!$B$8="","",Links!$B$8)))</f>
        <v/>
      </c>
      <c r="U50" s="26" t="str">
        <f>IF('Program (UTC)'!$H28="","",IF(Q50&lt;&gt;"",Q50,IF(Links!$B$9="","",Links!$B$9)))</f>
        <v/>
      </c>
    </row>
    <row r="51" spans="1:21">
      <c r="A51" s="27">
        <f>'Program (UTC)'!$A29+'Program (UTC)'!$B29</f>
        <v>46325.208333333336</v>
      </c>
      <c r="B51" s="27">
        <f>A51+'Program (UTC)'!$C29/1440</f>
        <v>46325.229166666672</v>
      </c>
      <c r="C51" s="26">
        <f t="shared" si="0"/>
        <v>2026</v>
      </c>
      <c r="D51" s="27">
        <f t="shared" si="1"/>
        <v>46110.041666666664</v>
      </c>
      <c r="E51" s="27">
        <f t="shared" si="2"/>
        <v>46320.041666666664</v>
      </c>
      <c r="F51" s="26" t="b">
        <f t="shared" si="3"/>
        <v>0</v>
      </c>
      <c r="G51" s="26" t="b">
        <f t="shared" si="4"/>
        <v>0</v>
      </c>
      <c r="H51" s="27">
        <f t="shared" si="5"/>
        <v>46325.25</v>
      </c>
      <c r="I51" s="27">
        <f t="shared" si="6"/>
        <v>46325.270833333336</v>
      </c>
      <c r="J51" s="26" t="str">
        <f t="shared" si="7"/>
        <v>06:00</v>
      </c>
      <c r="K51" s="26" t="str">
        <f t="shared" si="8"/>
        <v>06:30</v>
      </c>
      <c r="L51" s="26" t="str">
        <f>IF(INT(H51)&lt;&gt;INT(H50),INDEX({"Sun","Mon","Tue","Wed","Thu","Fri","Sat"},WEEKDAY(H51,1))&amp;" "&amp;TEXT(DAY(H51),"0")&amp;" "&amp;INDEX({"Jan","Feb","Mar","Apr","May","Jun","Jul","Aug","Sep","Oct","Nov","Dec"},MONTH(H51))&amp;"   ","")</f>
        <v/>
      </c>
      <c r="M51" s="26" t="str">
        <f t="shared" si="9"/>
        <v/>
      </c>
      <c r="N51" s="26" t="str">
        <f>IF('Program (UTC)'!$E29="","",IFERROR(IF(INDEX(Links!#REF!,MATCH('Program (UTC)'!$E29,Links!#REF!,0))="","",INDEX(Links!#REF!,MATCH('Program (UTC)'!$E29,Links!#REF!,0))),""))</f>
        <v/>
      </c>
      <c r="O51" s="26" t="str">
        <f>IF('Program (UTC)'!$F29="","",IFERROR(IF(INDEX(Links!#REF!,MATCH('Program (UTC)'!$F29,Links!#REF!,0))="","",INDEX(Links!#REF!,MATCH('Program (UTC)'!$F29,Links!#REF!,0))),""))</f>
        <v/>
      </c>
      <c r="P51" s="26" t="str">
        <f>IF('Program (UTC)'!$G29="","",IFERROR(IF(INDEX(Links!#REF!,MATCH('Program (UTC)'!$G29,Links!#REF!,0))="","",INDEX(Links!#REF!,MATCH('Program (UTC)'!$G29,Links!#REF!,0))),""))</f>
        <v/>
      </c>
      <c r="Q51" s="26" t="str">
        <f>IF('Program (UTC)'!$H29="","",IFERROR(IF(INDEX(Links!#REF!,MATCH('Program (UTC)'!$H29,Links!#REF!,0))="","",INDEX(Links!#REF!,MATCH('Program (UTC)'!$H29,Links!#REF!,0))),""))</f>
        <v/>
      </c>
      <c r="R51" s="26" t="str">
        <f>IF('Program (UTC)'!$E29="","",IF(N51&lt;&gt;"",N51,IF(Links!$B$6="","",Links!$B$6)))</f>
        <v>https://us06web.zoom.us/j/83328044957?pwd=aZ7BPnByhyz0PAbDZVePTNA8Lx0aeS.1</v>
      </c>
      <c r="S51" s="26" t="str">
        <f>IF('Program (UTC)'!$F29="","",IF(O51&lt;&gt;"",O51,IF(Links!$B$7="","",Links!$B$7)))</f>
        <v>https://us06web.zoom.us/j/83584043063?pwd=jCtglL3abPJjT8G7hkqM0bZcCens5V.1</v>
      </c>
      <c r="T51" s="26" t="str">
        <f>IF('Program (UTC)'!$G29="","",IF(P51&lt;&gt;"",P51,IF(Links!$B$8="","",Links!$B$8)))</f>
        <v>https://us06web.zoom.us/j/82664554252?pwd=3w0yR8wFzav06Rgnxo87j3FZVtcKoH.1</v>
      </c>
      <c r="U51" s="26" t="str">
        <f>IF('Program (UTC)'!$H29="","",IF(Q51&lt;&gt;"",Q51,IF(Links!$B$9="","",Links!$B$9)))</f>
        <v/>
      </c>
    </row>
    <row r="52" spans="1:21">
      <c r="A52" s="27">
        <f>'Program (UTC)'!$A30+'Program (UTC)'!$B30</f>
        <v>46325.236111111109</v>
      </c>
      <c r="B52" s="27">
        <f>A52+'Program (UTC)'!$C30/1440</f>
        <v>46325.256944444445</v>
      </c>
      <c r="C52" s="26">
        <f t="shared" si="0"/>
        <v>2026</v>
      </c>
      <c r="D52" s="27">
        <f t="shared" si="1"/>
        <v>46110.041666666664</v>
      </c>
      <c r="E52" s="27">
        <f t="shared" si="2"/>
        <v>46320.041666666664</v>
      </c>
      <c r="F52" s="26" t="b">
        <f t="shared" si="3"/>
        <v>0</v>
      </c>
      <c r="G52" s="26" t="b">
        <f t="shared" si="4"/>
        <v>0</v>
      </c>
      <c r="H52" s="27">
        <f t="shared" si="5"/>
        <v>46325.277777777774</v>
      </c>
      <c r="I52" s="27">
        <f t="shared" si="6"/>
        <v>46325.298611111109</v>
      </c>
      <c r="J52" s="26" t="str">
        <f t="shared" si="7"/>
        <v>06:40</v>
      </c>
      <c r="K52" s="26" t="str">
        <f t="shared" si="8"/>
        <v>07:10</v>
      </c>
      <c r="L52" s="26" t="str">
        <f>IF(INT(H52)&lt;&gt;INT(H51),INDEX({"Sun","Mon","Tue","Wed","Thu","Fri","Sat"},WEEKDAY(H52,1))&amp;" "&amp;TEXT(DAY(H52),"0")&amp;" "&amp;INDEX({"Jan","Feb","Mar","Apr","May","Jun","Jul","Aug","Sep","Oct","Nov","Dec"},MONTH(H52))&amp;"   ","")</f>
        <v/>
      </c>
      <c r="M52" s="26" t="str">
        <f t="shared" si="9"/>
        <v/>
      </c>
      <c r="N52" s="26" t="str">
        <f>IF('Program (UTC)'!$E30="","",IFERROR(IF(INDEX(Links!#REF!,MATCH('Program (UTC)'!$E30,Links!#REF!,0))="","",INDEX(Links!#REF!,MATCH('Program (UTC)'!$E30,Links!#REF!,0))),""))</f>
        <v/>
      </c>
      <c r="O52" s="26" t="str">
        <f>IF('Program (UTC)'!$F30="","",IFERROR(IF(INDEX(Links!#REF!,MATCH('Program (UTC)'!$F30,Links!#REF!,0))="","",INDEX(Links!#REF!,MATCH('Program (UTC)'!$F30,Links!#REF!,0))),""))</f>
        <v/>
      </c>
      <c r="P52" s="26" t="str">
        <f>IF('Program (UTC)'!$G30="","",IFERROR(IF(INDEX(Links!#REF!,MATCH('Program (UTC)'!$G30,Links!#REF!,0))="","",INDEX(Links!#REF!,MATCH('Program (UTC)'!$G30,Links!#REF!,0))),""))</f>
        <v/>
      </c>
      <c r="Q52" s="26" t="str">
        <f>IF('Program (UTC)'!$H30="","",IFERROR(IF(INDEX(Links!#REF!,MATCH('Program (UTC)'!$H30,Links!#REF!,0))="","",INDEX(Links!#REF!,MATCH('Program (UTC)'!$H30,Links!#REF!,0))),""))</f>
        <v/>
      </c>
      <c r="R52" s="26" t="str">
        <f>IF('Program (UTC)'!$E30="","",IF(N52&lt;&gt;"",N52,IF(Links!$B$6="","",Links!$B$6)))</f>
        <v>https://us06web.zoom.us/j/83328044957?pwd=aZ7BPnByhyz0PAbDZVePTNA8Lx0aeS.1</v>
      </c>
      <c r="S52" s="26" t="str">
        <f>IF('Program (UTC)'!$F30="","",IF(O52&lt;&gt;"",O52,IF(Links!$B$7="","",Links!$B$7)))</f>
        <v>https://us06web.zoom.us/j/83584043063?pwd=jCtglL3abPJjT8G7hkqM0bZcCens5V.1</v>
      </c>
      <c r="T52" s="26" t="str">
        <f>IF('Program (UTC)'!$G30="","",IF(P52&lt;&gt;"",P52,IF(Links!$B$8="","",Links!$B$8)))</f>
        <v>https://us06web.zoom.us/j/82664554252?pwd=3w0yR8wFzav06Rgnxo87j3FZVtcKoH.1</v>
      </c>
      <c r="U52" s="26" t="str">
        <f>IF('Program (UTC)'!$H30="","",IF(Q52&lt;&gt;"",Q52,IF(Links!$B$9="","",Links!$B$9)))</f>
        <v>https://us06web.zoom.us/j/89027205538?pwd=OImSBiaCEAgADybEUCETlCL250EPBS.1</v>
      </c>
    </row>
    <row r="53" spans="1:21">
      <c r="A53" s="27">
        <f>'Program (UTC)'!$A31+'Program (UTC)'!$B31</f>
        <v>46325.263888888891</v>
      </c>
      <c r="B53" s="27">
        <f>A53+'Program (UTC)'!$C31/1440</f>
        <v>46325.284722222226</v>
      </c>
      <c r="C53" s="26">
        <f t="shared" si="0"/>
        <v>2026</v>
      </c>
      <c r="D53" s="27">
        <f t="shared" si="1"/>
        <v>46110.041666666664</v>
      </c>
      <c r="E53" s="27">
        <f t="shared" si="2"/>
        <v>46320.041666666664</v>
      </c>
      <c r="F53" s="26" t="b">
        <f t="shared" si="3"/>
        <v>0</v>
      </c>
      <c r="G53" s="26" t="b">
        <f t="shared" si="4"/>
        <v>0</v>
      </c>
      <c r="H53" s="27">
        <f t="shared" si="5"/>
        <v>46325.305555555555</v>
      </c>
      <c r="I53" s="27">
        <f t="shared" si="6"/>
        <v>46325.326388888891</v>
      </c>
      <c r="J53" s="26" t="str">
        <f t="shared" si="7"/>
        <v>07:20</v>
      </c>
      <c r="K53" s="26" t="str">
        <f t="shared" si="8"/>
        <v>07:50</v>
      </c>
      <c r="L53" s="26" t="str">
        <f>IF(INT(H53)&lt;&gt;INT(H52),INDEX({"Sun","Mon","Tue","Wed","Thu","Fri","Sat"},WEEKDAY(H53,1))&amp;" "&amp;TEXT(DAY(H53),"0")&amp;" "&amp;INDEX({"Jan","Feb","Mar","Apr","May","Jun","Jul","Aug","Sep","Oct","Nov","Dec"},MONTH(H53))&amp;"   ","")</f>
        <v/>
      </c>
      <c r="M53" s="26" t="str">
        <f t="shared" si="9"/>
        <v/>
      </c>
      <c r="N53" s="26" t="str">
        <f>IF('Program (UTC)'!$E31="","",IFERROR(IF(INDEX(Links!#REF!,MATCH('Program (UTC)'!$E31,Links!#REF!,0))="","",INDEX(Links!#REF!,MATCH('Program (UTC)'!$E31,Links!#REF!,0))),""))</f>
        <v/>
      </c>
      <c r="O53" s="26" t="str">
        <f>IF('Program (UTC)'!$F31="","",IFERROR(IF(INDEX(Links!#REF!,MATCH('Program (UTC)'!$F31,Links!#REF!,0))="","",INDEX(Links!#REF!,MATCH('Program (UTC)'!$F31,Links!#REF!,0))),""))</f>
        <v/>
      </c>
      <c r="P53" s="26" t="str">
        <f>IF('Program (UTC)'!$G31="","",IFERROR(IF(INDEX(Links!#REF!,MATCH('Program (UTC)'!$G31,Links!#REF!,0))="","",INDEX(Links!#REF!,MATCH('Program (UTC)'!$G31,Links!#REF!,0))),""))</f>
        <v/>
      </c>
      <c r="Q53" s="26" t="str">
        <f>IF('Program (UTC)'!$H31="","",IFERROR(IF(INDEX(Links!#REF!,MATCH('Program (UTC)'!$H31,Links!#REF!,0))="","",INDEX(Links!#REF!,MATCH('Program (UTC)'!$H31,Links!#REF!,0))),""))</f>
        <v/>
      </c>
      <c r="R53" s="26" t="str">
        <f>IF('Program (UTC)'!$E31="","",IF(N53&lt;&gt;"",N53,IF(Links!$B$6="","",Links!$B$6)))</f>
        <v>https://us06web.zoom.us/j/83328044957?pwd=aZ7BPnByhyz0PAbDZVePTNA8Lx0aeS.1</v>
      </c>
      <c r="S53" s="26" t="str">
        <f>IF('Program (UTC)'!$F31="","",IF(O53&lt;&gt;"",O53,IF(Links!$B$7="","",Links!$B$7)))</f>
        <v>https://us06web.zoom.us/j/83584043063?pwd=jCtglL3abPJjT8G7hkqM0bZcCens5V.1</v>
      </c>
      <c r="T53" s="26" t="str">
        <f>IF('Program (UTC)'!$G31="","",IF(P53&lt;&gt;"",P53,IF(Links!$B$8="","",Links!$B$8)))</f>
        <v>https://us06web.zoom.us/j/82664554252?pwd=3w0yR8wFzav06Rgnxo87j3FZVtcKoH.1</v>
      </c>
      <c r="U53" s="26" t="str">
        <f>IF('Program (UTC)'!$H31="","",IF(Q53&lt;&gt;"",Q53,IF(Links!$B$9="","",Links!$B$9)))</f>
        <v/>
      </c>
    </row>
    <row r="54" spans="1:21">
      <c r="A54" s="27">
        <f>'Program (UTC)'!$A32+'Program (UTC)'!$B32</f>
        <v>46325.291666666664</v>
      </c>
      <c r="B54" s="27">
        <f>A54+'Program (UTC)'!$C32/1440</f>
        <v>46325.326388888883</v>
      </c>
      <c r="C54" s="26">
        <f t="shared" si="0"/>
        <v>2026</v>
      </c>
      <c r="D54" s="27">
        <f t="shared" si="1"/>
        <v>46110.041666666664</v>
      </c>
      <c r="E54" s="27">
        <f t="shared" si="2"/>
        <v>46320.041666666664</v>
      </c>
      <c r="F54" s="26" t="b">
        <f t="shared" si="3"/>
        <v>0</v>
      </c>
      <c r="G54" s="26" t="b">
        <f t="shared" si="4"/>
        <v>0</v>
      </c>
      <c r="H54" s="27">
        <f t="shared" si="5"/>
        <v>46325.333333333328</v>
      </c>
      <c r="I54" s="27">
        <f t="shared" si="6"/>
        <v>46325.368055555547</v>
      </c>
      <c r="J54" s="26" t="str">
        <f t="shared" si="7"/>
        <v>08:00</v>
      </c>
      <c r="K54" s="26" t="str">
        <f t="shared" si="8"/>
        <v>08:50</v>
      </c>
      <c r="L54" s="26" t="str">
        <f>IF(INT(H54)&lt;&gt;INT(H53),INDEX({"Sun","Mon","Tue","Wed","Thu","Fri","Sat"},WEEKDAY(H54,1))&amp;" "&amp;TEXT(DAY(H54),"0")&amp;" "&amp;INDEX({"Jan","Feb","Mar","Apr","May","Jun","Jul","Aug","Sep","Oct","Nov","Dec"},MONTH(H54))&amp;"   ","")</f>
        <v/>
      </c>
      <c r="M54" s="26" t="str">
        <f t="shared" si="9"/>
        <v/>
      </c>
      <c r="N54" s="26" t="str">
        <f>IF('Program (UTC)'!$E32="","",IFERROR(IF(INDEX(Links!#REF!,MATCH('Program (UTC)'!$E32,Links!#REF!,0))="","",INDEX(Links!#REF!,MATCH('Program (UTC)'!$E32,Links!#REF!,0))),""))</f>
        <v/>
      </c>
      <c r="O54" s="26" t="str">
        <f>IF('Program (UTC)'!$F32="","",IFERROR(IF(INDEX(Links!#REF!,MATCH('Program (UTC)'!$F32,Links!#REF!,0))="","",INDEX(Links!#REF!,MATCH('Program (UTC)'!$F32,Links!#REF!,0))),""))</f>
        <v/>
      </c>
      <c r="P54" s="26" t="str">
        <f>IF('Program (UTC)'!$G32="","",IFERROR(IF(INDEX(Links!#REF!,MATCH('Program (UTC)'!$G32,Links!#REF!,0))="","",INDEX(Links!#REF!,MATCH('Program (UTC)'!$G32,Links!#REF!,0))),""))</f>
        <v/>
      </c>
      <c r="Q54" s="26" t="str">
        <f>IF('Program (UTC)'!$H32="","",IFERROR(IF(INDEX(Links!#REF!,MATCH('Program (UTC)'!$H32,Links!#REF!,0))="","",INDEX(Links!#REF!,MATCH('Program (UTC)'!$H32,Links!#REF!,0))),""))</f>
        <v/>
      </c>
      <c r="R54" s="26" t="str">
        <f>IF('Program (UTC)'!$E32="","",IF(N54&lt;&gt;"",N54,IF(Links!$B$6="","",Links!$B$6)))</f>
        <v/>
      </c>
      <c r="S54" s="26" t="str">
        <f>IF('Program (UTC)'!$F32="","",IF(O54&lt;&gt;"",O54,IF(Links!$B$7="","",Links!$B$7)))</f>
        <v/>
      </c>
      <c r="T54" s="26" t="str">
        <f>IF('Program (UTC)'!$G32="","",IF(P54&lt;&gt;"",P54,IF(Links!$B$8="","",Links!$B$8)))</f>
        <v/>
      </c>
      <c r="U54" s="26" t="str">
        <f>IF('Program (UTC)'!$H32="","",IF(Q54&lt;&gt;"",Q54,IF(Links!$B$9="","",Links!$B$9)))</f>
        <v/>
      </c>
    </row>
    <row r="55" spans="1:21">
      <c r="A55" s="27">
        <f>'Program (UTC)'!$A33+'Program (UTC)'!$B33</f>
        <v>46325.333333333336</v>
      </c>
      <c r="B55" s="27">
        <f>A55+'Program (UTC)'!$C33/1440</f>
        <v>46325.354166666672</v>
      </c>
      <c r="C55" s="26">
        <f t="shared" si="0"/>
        <v>2026</v>
      </c>
      <c r="D55" s="27">
        <f t="shared" si="1"/>
        <v>46110.041666666664</v>
      </c>
      <c r="E55" s="27">
        <f t="shared" si="2"/>
        <v>46320.041666666664</v>
      </c>
      <c r="F55" s="26" t="b">
        <f t="shared" si="3"/>
        <v>0</v>
      </c>
      <c r="G55" s="26" t="b">
        <f t="shared" si="4"/>
        <v>0</v>
      </c>
      <c r="H55" s="27">
        <f t="shared" si="5"/>
        <v>46325.375</v>
      </c>
      <c r="I55" s="27">
        <f t="shared" si="6"/>
        <v>46325.395833333336</v>
      </c>
      <c r="J55" s="26" t="str">
        <f t="shared" si="7"/>
        <v>09:00</v>
      </c>
      <c r="K55" s="26" t="str">
        <f t="shared" si="8"/>
        <v>09:30</v>
      </c>
      <c r="L55" s="26" t="str">
        <f>IF(INT(H55)&lt;&gt;INT(H54),INDEX({"Sun","Mon","Tue","Wed","Thu","Fri","Sat"},WEEKDAY(H55,1))&amp;" "&amp;TEXT(DAY(H55),"0")&amp;" "&amp;INDEX({"Jan","Feb","Mar","Apr","May","Jun","Jul","Aug","Sep","Oct","Nov","Dec"},MONTH(H55))&amp;"   ","")</f>
        <v/>
      </c>
      <c r="M55" s="26" t="str">
        <f t="shared" si="9"/>
        <v/>
      </c>
      <c r="N55" s="26" t="str">
        <f>IF('Program (UTC)'!$E33="","",IFERROR(IF(INDEX(Links!#REF!,MATCH('Program (UTC)'!$E33,Links!#REF!,0))="","",INDEX(Links!#REF!,MATCH('Program (UTC)'!$E33,Links!#REF!,0))),""))</f>
        <v/>
      </c>
      <c r="O55" s="26" t="str">
        <f>IF('Program (UTC)'!$F33="","",IFERROR(IF(INDEX(Links!#REF!,MATCH('Program (UTC)'!$F33,Links!#REF!,0))="","",INDEX(Links!#REF!,MATCH('Program (UTC)'!$F33,Links!#REF!,0))),""))</f>
        <v/>
      </c>
      <c r="P55" s="26" t="str">
        <f>IF('Program (UTC)'!$G33="","",IFERROR(IF(INDEX(Links!#REF!,MATCH('Program (UTC)'!$G33,Links!#REF!,0))="","",INDEX(Links!#REF!,MATCH('Program (UTC)'!$G33,Links!#REF!,0))),""))</f>
        <v/>
      </c>
      <c r="Q55" s="26" t="str">
        <f>IF('Program (UTC)'!$H33="","",IFERROR(IF(INDEX(Links!#REF!,MATCH('Program (UTC)'!$H33,Links!#REF!,0))="","",INDEX(Links!#REF!,MATCH('Program (UTC)'!$H33,Links!#REF!,0))),""))</f>
        <v/>
      </c>
      <c r="R55" s="26" t="str">
        <f>IF('Program (UTC)'!$E33="","",IF(N55&lt;&gt;"",N55,IF(Links!$B$6="","",Links!$B$6)))</f>
        <v>https://us06web.zoom.us/j/83328044957?pwd=aZ7BPnByhyz0PAbDZVePTNA8Lx0aeS.1</v>
      </c>
      <c r="S55" s="26" t="str">
        <f>IF('Program (UTC)'!$F33="","",IF(O55&lt;&gt;"",O55,IF(Links!$B$7="","",Links!$B$7)))</f>
        <v>https://us06web.zoom.us/j/83584043063?pwd=jCtglL3abPJjT8G7hkqM0bZcCens5V.1</v>
      </c>
      <c r="T55" s="26" t="str">
        <f>IF('Program (UTC)'!$G33="","",IF(P55&lt;&gt;"",P55,IF(Links!$B$8="","",Links!$B$8)))</f>
        <v>https://us06web.zoom.us/j/82664554252?pwd=3w0yR8wFzav06Rgnxo87j3FZVtcKoH.1</v>
      </c>
      <c r="U55" s="26" t="str">
        <f>IF('Program (UTC)'!$H33="","",IF(Q55&lt;&gt;"",Q55,IF(Links!$B$9="","",Links!$B$9)))</f>
        <v/>
      </c>
    </row>
    <row r="56" spans="1:21">
      <c r="A56" s="27">
        <f>'Program (UTC)'!$A34+'Program (UTC)'!$B34</f>
        <v>46325.361111111109</v>
      </c>
      <c r="B56" s="27">
        <f>A56+'Program (UTC)'!$C34/1440</f>
        <v>46325.381944444445</v>
      </c>
      <c r="C56" s="26">
        <f t="shared" si="0"/>
        <v>2026</v>
      </c>
      <c r="D56" s="27">
        <f t="shared" si="1"/>
        <v>46110.041666666664</v>
      </c>
      <c r="E56" s="27">
        <f t="shared" si="2"/>
        <v>46320.041666666664</v>
      </c>
      <c r="F56" s="26" t="b">
        <f t="shared" si="3"/>
        <v>0</v>
      </c>
      <c r="G56" s="26" t="b">
        <f t="shared" si="4"/>
        <v>0</v>
      </c>
      <c r="H56" s="27">
        <f t="shared" si="5"/>
        <v>46325.402777777774</v>
      </c>
      <c r="I56" s="27">
        <f t="shared" si="6"/>
        <v>46325.423611111109</v>
      </c>
      <c r="J56" s="26" t="str">
        <f t="shared" si="7"/>
        <v>09:40</v>
      </c>
      <c r="K56" s="26" t="str">
        <f t="shared" si="8"/>
        <v>10:10</v>
      </c>
      <c r="L56" s="26" t="str">
        <f>IF(INT(H56)&lt;&gt;INT(H55),INDEX({"Sun","Mon","Tue","Wed","Thu","Fri","Sat"},WEEKDAY(H56,1))&amp;" "&amp;TEXT(DAY(H56),"0")&amp;" "&amp;INDEX({"Jan","Feb","Mar","Apr","May","Jun","Jul","Aug","Sep","Oct","Nov","Dec"},MONTH(H56))&amp;"   ","")</f>
        <v/>
      </c>
      <c r="M56" s="26" t="str">
        <f t="shared" si="9"/>
        <v/>
      </c>
      <c r="N56" s="26" t="str">
        <f>IF('Program (UTC)'!$E34="","",IFERROR(IF(INDEX(Links!#REF!,MATCH('Program (UTC)'!$E34,Links!#REF!,0))="","",INDEX(Links!#REF!,MATCH('Program (UTC)'!$E34,Links!#REF!,0))),""))</f>
        <v/>
      </c>
      <c r="O56" s="26" t="str">
        <f>IF('Program (UTC)'!$F34="","",IFERROR(IF(INDEX(Links!#REF!,MATCH('Program (UTC)'!$F34,Links!#REF!,0))="","",INDEX(Links!#REF!,MATCH('Program (UTC)'!$F34,Links!#REF!,0))),""))</f>
        <v/>
      </c>
      <c r="P56" s="26" t="str">
        <f>IF('Program (UTC)'!$G34="","",IFERROR(IF(INDEX(Links!#REF!,MATCH('Program (UTC)'!$G34,Links!#REF!,0))="","",INDEX(Links!#REF!,MATCH('Program (UTC)'!$G34,Links!#REF!,0))),""))</f>
        <v/>
      </c>
      <c r="Q56" s="26" t="str">
        <f>IF('Program (UTC)'!$H34="","",IFERROR(IF(INDEX(Links!#REF!,MATCH('Program (UTC)'!$H34,Links!#REF!,0))="","",INDEX(Links!#REF!,MATCH('Program (UTC)'!$H34,Links!#REF!,0))),""))</f>
        <v/>
      </c>
      <c r="R56" s="26" t="str">
        <f>IF('Program (UTC)'!$E34="","",IF(N56&lt;&gt;"",N56,IF(Links!$B$6="","",Links!$B$6)))</f>
        <v>https://us06web.zoom.us/j/83328044957?pwd=aZ7BPnByhyz0PAbDZVePTNA8Lx0aeS.1</v>
      </c>
      <c r="S56" s="26" t="str">
        <f>IF('Program (UTC)'!$F34="","",IF(O56&lt;&gt;"",O56,IF(Links!$B$7="","",Links!$B$7)))</f>
        <v>https://us06web.zoom.us/j/83584043063?pwd=jCtglL3abPJjT8G7hkqM0bZcCens5V.1</v>
      </c>
      <c r="T56" s="26" t="str">
        <f>IF('Program (UTC)'!$G34="","",IF(P56&lt;&gt;"",P56,IF(Links!$B$8="","",Links!$B$8)))</f>
        <v>https://us06web.zoom.us/j/82664554252?pwd=3w0yR8wFzav06Rgnxo87j3FZVtcKoH.1</v>
      </c>
      <c r="U56" s="26" t="str">
        <f>IF('Program (UTC)'!$H34="","",IF(Q56&lt;&gt;"",Q56,IF(Links!$B$9="","",Links!$B$9)))</f>
        <v>https://us06web.zoom.us/j/89027205538?pwd=OImSBiaCEAgADybEUCETlCL250EPBS.1</v>
      </c>
    </row>
    <row r="57" spans="1:21">
      <c r="A57" s="27">
        <f>'Program (UTC)'!$A35+'Program (UTC)'!$B35</f>
        <v>46325.388888888891</v>
      </c>
      <c r="B57" s="27">
        <f>A57+'Program (UTC)'!$C35/1440</f>
        <v>46325.409722222226</v>
      </c>
      <c r="C57" s="26">
        <f t="shared" si="0"/>
        <v>2026</v>
      </c>
      <c r="D57" s="27">
        <f t="shared" si="1"/>
        <v>46110.041666666664</v>
      </c>
      <c r="E57" s="27">
        <f t="shared" si="2"/>
        <v>46320.041666666664</v>
      </c>
      <c r="F57" s="26" t="b">
        <f t="shared" si="3"/>
        <v>0</v>
      </c>
      <c r="G57" s="26" t="b">
        <f t="shared" si="4"/>
        <v>0</v>
      </c>
      <c r="H57" s="27">
        <f t="shared" si="5"/>
        <v>46325.430555555555</v>
      </c>
      <c r="I57" s="27">
        <f t="shared" si="6"/>
        <v>46325.451388888891</v>
      </c>
      <c r="J57" s="26" t="str">
        <f t="shared" si="7"/>
        <v>10:20</v>
      </c>
      <c r="K57" s="26" t="str">
        <f t="shared" si="8"/>
        <v>10:50</v>
      </c>
      <c r="L57" s="26" t="str">
        <f>IF(INT(H57)&lt;&gt;INT(H56),INDEX({"Sun","Mon","Tue","Wed","Thu","Fri","Sat"},WEEKDAY(H57,1))&amp;" "&amp;TEXT(DAY(H57),"0")&amp;" "&amp;INDEX({"Jan","Feb","Mar","Apr","May","Jun","Jul","Aug","Sep","Oct","Nov","Dec"},MONTH(H57))&amp;"   ","")</f>
        <v/>
      </c>
      <c r="M57" s="26" t="str">
        <f t="shared" si="9"/>
        <v/>
      </c>
      <c r="N57" s="26" t="str">
        <f>IF('Program (UTC)'!$E35="","",IFERROR(IF(INDEX(Links!#REF!,MATCH('Program (UTC)'!$E35,Links!#REF!,0))="","",INDEX(Links!#REF!,MATCH('Program (UTC)'!$E35,Links!#REF!,0))),""))</f>
        <v/>
      </c>
      <c r="O57" s="26" t="str">
        <f>IF('Program (UTC)'!$F35="","",IFERROR(IF(INDEX(Links!#REF!,MATCH('Program (UTC)'!$F35,Links!#REF!,0))="","",INDEX(Links!#REF!,MATCH('Program (UTC)'!$F35,Links!#REF!,0))),""))</f>
        <v/>
      </c>
      <c r="P57" s="26" t="str">
        <f>IF('Program (UTC)'!$G35="","",IFERROR(IF(INDEX(Links!#REF!,MATCH('Program (UTC)'!$G35,Links!#REF!,0))="","",INDEX(Links!#REF!,MATCH('Program (UTC)'!$G35,Links!#REF!,0))),""))</f>
        <v/>
      </c>
      <c r="Q57" s="26" t="str">
        <f>IF('Program (UTC)'!$H35="","",IFERROR(IF(INDEX(Links!#REF!,MATCH('Program (UTC)'!$H35,Links!#REF!,0))="","",INDEX(Links!#REF!,MATCH('Program (UTC)'!$H35,Links!#REF!,0))),""))</f>
        <v/>
      </c>
      <c r="R57" s="26" t="str">
        <f>IF('Program (UTC)'!$E35="","",IF(N57&lt;&gt;"",N57,IF(Links!$B$6="","",Links!$B$6)))</f>
        <v>https://us06web.zoom.us/j/83328044957?pwd=aZ7BPnByhyz0PAbDZVePTNA8Lx0aeS.1</v>
      </c>
      <c r="S57" s="26" t="str">
        <f>IF('Program (UTC)'!$F35="","",IF(O57&lt;&gt;"",O57,IF(Links!$B$7="","",Links!$B$7)))</f>
        <v>https://us06web.zoom.us/j/83584043063?pwd=jCtglL3abPJjT8G7hkqM0bZcCens5V.1</v>
      </c>
      <c r="T57" s="26" t="str">
        <f>IF('Program (UTC)'!$G35="","",IF(P57&lt;&gt;"",P57,IF(Links!$B$8="","",Links!$B$8)))</f>
        <v>https://us06web.zoom.us/j/82664554252?pwd=3w0yR8wFzav06Rgnxo87j3FZVtcKoH.1</v>
      </c>
      <c r="U57" s="26" t="str">
        <f>IF('Program (UTC)'!$H35="","",IF(Q57&lt;&gt;"",Q57,IF(Links!$B$9="","",Links!$B$9)))</f>
        <v/>
      </c>
    </row>
    <row r="58" spans="1:21">
      <c r="A58" s="27">
        <f>'Program (UTC)'!$A36+'Program (UTC)'!$B36</f>
        <v>46325.416666666664</v>
      </c>
      <c r="B58" s="27">
        <f>A58+'Program (UTC)'!$C36/1440</f>
        <v>46325.4375</v>
      </c>
      <c r="C58" s="26">
        <f t="shared" si="0"/>
        <v>2026</v>
      </c>
      <c r="D58" s="27">
        <f t="shared" si="1"/>
        <v>46110.041666666664</v>
      </c>
      <c r="E58" s="27">
        <f t="shared" si="2"/>
        <v>46320.041666666664</v>
      </c>
      <c r="F58" s="26" t="b">
        <f t="shared" si="3"/>
        <v>0</v>
      </c>
      <c r="G58" s="26" t="b">
        <f t="shared" si="4"/>
        <v>0</v>
      </c>
      <c r="H58" s="27">
        <f t="shared" si="5"/>
        <v>46325.458333333328</v>
      </c>
      <c r="I58" s="27">
        <f t="shared" si="6"/>
        <v>46325.479166666664</v>
      </c>
      <c r="J58" s="26" t="str">
        <f t="shared" si="7"/>
        <v>11:00</v>
      </c>
      <c r="K58" s="26" t="str">
        <f t="shared" si="8"/>
        <v>11:30</v>
      </c>
      <c r="L58" s="26" t="str">
        <f>IF(INT(H58)&lt;&gt;INT(H57),INDEX({"Sun","Mon","Tue","Wed","Thu","Fri","Sat"},WEEKDAY(H58,1))&amp;" "&amp;TEXT(DAY(H58),"0")&amp;" "&amp;INDEX({"Jan","Feb","Mar","Apr","May","Jun","Jul","Aug","Sep","Oct","Nov","Dec"},MONTH(H58))&amp;"   ","")</f>
        <v/>
      </c>
      <c r="M58" s="26" t="str">
        <f t="shared" si="9"/>
        <v/>
      </c>
      <c r="N58" s="26" t="str">
        <f>IF('Program (UTC)'!$E36="","",IFERROR(IF(INDEX(Links!#REF!,MATCH('Program (UTC)'!$E36,Links!#REF!,0))="","",INDEX(Links!#REF!,MATCH('Program (UTC)'!$E36,Links!#REF!,0))),""))</f>
        <v/>
      </c>
      <c r="O58" s="26" t="str">
        <f>IF('Program (UTC)'!$F36="","",IFERROR(IF(INDEX(Links!#REF!,MATCH('Program (UTC)'!$F36,Links!#REF!,0))="","",INDEX(Links!#REF!,MATCH('Program (UTC)'!$F36,Links!#REF!,0))),""))</f>
        <v/>
      </c>
      <c r="P58" s="26" t="str">
        <f>IF('Program (UTC)'!$G36="","",IFERROR(IF(INDEX(Links!#REF!,MATCH('Program (UTC)'!$G36,Links!#REF!,0))="","",INDEX(Links!#REF!,MATCH('Program (UTC)'!$G36,Links!#REF!,0))),""))</f>
        <v/>
      </c>
      <c r="Q58" s="26" t="str">
        <f>IF('Program (UTC)'!$H36="","",IFERROR(IF(INDEX(Links!#REF!,MATCH('Program (UTC)'!$H36,Links!#REF!,0))="","",INDEX(Links!#REF!,MATCH('Program (UTC)'!$H36,Links!#REF!,0))),""))</f>
        <v/>
      </c>
      <c r="R58" s="26" t="str">
        <f>IF('Program (UTC)'!$E36="","",IF(N58&lt;&gt;"",N58,IF(Links!$B$6="","",Links!$B$6)))</f>
        <v>https://us06web.zoom.us/j/83328044957?pwd=aZ7BPnByhyz0PAbDZVePTNA8Lx0aeS.1</v>
      </c>
      <c r="S58" s="26" t="str">
        <f>IF('Program (UTC)'!$F36="","",IF(O58&lt;&gt;"",O58,IF(Links!$B$7="","",Links!$B$7)))</f>
        <v>https://us06web.zoom.us/j/83584043063?pwd=jCtglL3abPJjT8G7hkqM0bZcCens5V.1</v>
      </c>
      <c r="T58" s="26" t="str">
        <f>IF('Program (UTC)'!$G36="","",IF(P58&lt;&gt;"",P58,IF(Links!$B$8="","",Links!$B$8)))</f>
        <v>https://us06web.zoom.us/j/82664554252?pwd=3w0yR8wFzav06Rgnxo87j3FZVtcKoH.1</v>
      </c>
      <c r="U58" s="26" t="str">
        <f>IF('Program (UTC)'!$H36="","",IF(Q58&lt;&gt;"",Q58,IF(Links!$B$9="","",Links!$B$9)))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My Schedule</vt:lpstr>
      <vt:lpstr>Links</vt:lpstr>
      <vt:lpstr>Cities</vt:lpstr>
      <vt:lpstr>DST Rules</vt:lpstr>
      <vt:lpstr>Program (UTC)</vt:lpstr>
      <vt:lpstr>Engine</vt:lpstr>
      <vt:lpstr>DstHours</vt:lpstr>
      <vt:lpstr>DstRule</vt:lpstr>
      <vt:lpstr>SelectedCity</vt:lpstr>
      <vt:lpstr>StdOffset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Payer, Stephanie</cp:lastModifiedBy>
  <dcterms:created xsi:type="dcterms:W3CDTF">2026-08-13T18:12:52Z</dcterms:created>
  <dcterms:modified xsi:type="dcterms:W3CDTF">2026-10-23T14:30:58Z</dcterms:modified>
</cp:coreProperties>
</file>